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ThisWorkbook" defaultThemeVersion="124226"/>
  <mc:AlternateContent xmlns:mc="http://schemas.openxmlformats.org/markup-compatibility/2006">
    <mc:Choice Requires="x15">
      <x15ac:absPath xmlns:x15ac="http://schemas.microsoft.com/office/spreadsheetml/2010/11/ac" url="X:\2018\"/>
    </mc:Choice>
  </mc:AlternateContent>
  <workbookProtection workbookPassword="CCF6" lockStructure="1"/>
  <bookViews>
    <workbookView xWindow="0" yWindow="1665" windowWidth="12240" windowHeight="8820" tabRatio="814" firstSheet="1" activeTab="3"/>
  </bookViews>
  <sheets>
    <sheet name="Uputstvo" sheetId="13" r:id="rId1"/>
    <sheet name="Tabela I" sheetId="36" r:id="rId2"/>
    <sheet name="Tabela Ia" sheetId="14" r:id="rId3"/>
    <sheet name="Tabela II" sheetId="56" r:id="rId4"/>
    <sheet name="Tabela III" sheetId="38" r:id="rId5"/>
    <sheet name="Tabela IIIa" sheetId="54" r:id="rId6"/>
    <sheet name="Tabela IV" sheetId="5" r:id="rId7"/>
    <sheet name="Tabela V" sheetId="47" r:id="rId8"/>
    <sheet name="Tabela VI" sheetId="45" r:id="rId9"/>
    <sheet name="tbl1Protok" sheetId="40" state="hidden" r:id="rId10"/>
    <sheet name="tbl1b_zk_opc_osn" sheetId="19" state="hidden" r:id="rId11"/>
    <sheet name="tbl2_kvalitet_rada" sheetId="20" state="hidden" r:id="rId12"/>
    <sheet name="tbl II" sheetId="57" state="hidden" r:id="rId13"/>
    <sheet name="tblIIIa" sheetId="55" state="hidden" r:id="rId14"/>
    <sheet name="tbl4InicAkt" sheetId="48" state="hidden" r:id="rId15"/>
    <sheet name="tbl10_ust_sud" sheetId="46" state="hidden" r:id="rId16"/>
  </sheets>
  <definedNames>
    <definedName name="_xlnm.Print_Area" localSheetId="1">'Tabela I'!$A$1:$G$39</definedName>
    <definedName name="_xlnm.Print_Area" localSheetId="2">'Tabela Ia'!$A$1:$G$18</definedName>
    <definedName name="_xlnm.Print_Area" localSheetId="3">'Tabela II'!$A$1:$V$139</definedName>
    <definedName name="_xlnm.Print_Area" localSheetId="4">'Tabela III'!$A$1:$K$65</definedName>
    <definedName name="_xlnm.Print_Area" localSheetId="5">'Tabela IIIa'!$A$1:$Q$163</definedName>
    <definedName name="_xlnm.Print_Area" localSheetId="6">'Tabela IV'!$A$1:$D$31</definedName>
    <definedName name="_xlnm.Print_Area" localSheetId="7">'Tabela V'!$A$1:$L$66</definedName>
    <definedName name="_xlnm.Print_Area" localSheetId="8">'Tabela VI'!$A$1:$F$29</definedName>
    <definedName name="_xlnm.Print_Area" localSheetId="12">'tbl II'!$B$1:$Q$90</definedName>
    <definedName name="_xlnm.Print_Area" localSheetId="13">tblIIIa!$A$1:$AB$67</definedName>
    <definedName name="_xlnm.Print_Area" localSheetId="0">Uputstvo!$A$1:$N$105</definedName>
  </definedNames>
  <calcPr calcId="162913"/>
</workbook>
</file>

<file path=xl/calcChain.xml><?xml version="1.0" encoding="utf-8"?>
<calcChain xmlns="http://schemas.openxmlformats.org/spreadsheetml/2006/main">
  <c r="G11" i="14" l="1"/>
  <c r="F11" i="14"/>
  <c r="E11" i="14"/>
  <c r="D11" i="14"/>
  <c r="C11" i="14"/>
  <c r="B11" i="14"/>
  <c r="B68" i="54" l="1"/>
  <c r="B65" i="54"/>
  <c r="B64" i="54"/>
  <c r="B63" i="54"/>
  <c r="B62" i="54"/>
  <c r="B61" i="54"/>
  <c r="B60" i="54"/>
  <c r="B59" i="54"/>
  <c r="B58" i="54"/>
  <c r="B57" i="54"/>
  <c r="B56" i="54"/>
  <c r="B55" i="54"/>
  <c r="B54" i="54"/>
  <c r="B53" i="54"/>
  <c r="B46" i="54"/>
  <c r="B45" i="54"/>
  <c r="B44" i="54"/>
  <c r="B43" i="54"/>
  <c r="B42" i="54"/>
  <c r="B41" i="54"/>
  <c r="B40" i="54"/>
  <c r="B39" i="54"/>
  <c r="B38" i="54"/>
  <c r="B37" i="54"/>
  <c r="B36" i="54"/>
  <c r="B35" i="54"/>
  <c r="B34" i="54"/>
  <c r="B33" i="54"/>
  <c r="B32" i="54"/>
  <c r="B31" i="54"/>
  <c r="B30" i="54"/>
  <c r="B29" i="54"/>
  <c r="B28" i="54"/>
  <c r="B27" i="54"/>
  <c r="B26" i="54"/>
  <c r="B25" i="54"/>
  <c r="B24" i="54"/>
  <c r="B23" i="54"/>
  <c r="B22" i="54"/>
  <c r="B21" i="54"/>
  <c r="B20" i="54"/>
  <c r="B19" i="54"/>
  <c r="B18" i="54"/>
  <c r="B17" i="54"/>
  <c r="B16" i="54"/>
  <c r="B15" i="54"/>
  <c r="B14" i="54"/>
  <c r="B13" i="54"/>
  <c r="B12" i="54"/>
  <c r="B11" i="54"/>
  <c r="B10" i="54"/>
  <c r="B9" i="54"/>
  <c r="G5" i="19" l="1"/>
  <c r="G4" i="19"/>
  <c r="G3" i="19"/>
  <c r="G2" i="19"/>
  <c r="G17" i="40"/>
  <c r="G16" i="40"/>
  <c r="G15" i="40"/>
  <c r="G14" i="40"/>
  <c r="G13" i="40"/>
  <c r="G12" i="40"/>
  <c r="G11" i="40"/>
  <c r="G10" i="40"/>
  <c r="G9" i="40"/>
  <c r="G8" i="40"/>
  <c r="G7" i="40"/>
  <c r="G6" i="40"/>
  <c r="G5" i="40"/>
  <c r="G4" i="40"/>
  <c r="G3" i="40"/>
  <c r="G2" i="40"/>
  <c r="G6" i="19" l="1"/>
  <c r="G10" i="14"/>
  <c r="G9" i="14"/>
  <c r="G8" i="14"/>
  <c r="G7" i="14"/>
  <c r="G30" i="36"/>
  <c r="F28" i="36"/>
  <c r="G27" i="36"/>
  <c r="G26" i="36"/>
  <c r="G25" i="36"/>
  <c r="G24" i="36"/>
  <c r="G23" i="36"/>
  <c r="G19" i="36"/>
  <c r="F21" i="36"/>
  <c r="G15" i="36"/>
  <c r="G20" i="36"/>
  <c r="G16" i="36"/>
  <c r="G17" i="36"/>
  <c r="G18" i="36"/>
  <c r="F13" i="36"/>
  <c r="E13" i="36"/>
  <c r="G12" i="36"/>
  <c r="G11" i="36"/>
  <c r="G10" i="36"/>
  <c r="G9" i="36"/>
  <c r="G28" i="36" l="1"/>
  <c r="F32" i="36"/>
  <c r="G21" i="36"/>
  <c r="G13" i="36"/>
  <c r="K32" i="20"/>
  <c r="K31" i="20"/>
  <c r="K30" i="20"/>
  <c r="K29" i="20"/>
  <c r="K28" i="20"/>
  <c r="K27" i="20"/>
  <c r="K26" i="20"/>
  <c r="K25" i="20"/>
  <c r="K24" i="20"/>
  <c r="K23" i="20"/>
  <c r="K22" i="20"/>
  <c r="K21" i="20"/>
  <c r="K20" i="20"/>
  <c r="K19" i="20"/>
  <c r="K18" i="20"/>
  <c r="K17" i="20"/>
  <c r="K16" i="20"/>
  <c r="K15" i="20"/>
  <c r="K14" i="20"/>
  <c r="K13" i="20"/>
  <c r="K12" i="20"/>
  <c r="K11" i="20"/>
  <c r="K10" i="20"/>
  <c r="K9" i="20"/>
  <c r="K8" i="20"/>
  <c r="K7" i="20"/>
  <c r="K6" i="20"/>
  <c r="K5" i="20"/>
  <c r="K4" i="20"/>
  <c r="K3" i="20"/>
  <c r="K2" i="20"/>
  <c r="K33" i="20" l="1"/>
  <c r="G32" i="36"/>
  <c r="F12" i="48" l="1"/>
  <c r="F11" i="48"/>
  <c r="F10" i="48"/>
  <c r="F9" i="48"/>
  <c r="F8" i="48"/>
  <c r="F7" i="48"/>
  <c r="F6" i="48"/>
  <c r="F5" i="48"/>
  <c r="F4" i="48"/>
  <c r="F3" i="48"/>
  <c r="F2" i="48"/>
  <c r="F13" i="48" l="1"/>
  <c r="F133" i="54"/>
  <c r="O119" i="56"/>
  <c r="O118" i="56"/>
  <c r="O116" i="56" l="1"/>
  <c r="O115" i="56"/>
  <c r="O113" i="56"/>
  <c r="O112" i="56"/>
  <c r="O110" i="56"/>
  <c r="O109" i="56"/>
  <c r="O107" i="56"/>
  <c r="O106" i="56"/>
  <c r="O104" i="56"/>
  <c r="O103" i="56"/>
  <c r="O101" i="56"/>
  <c r="O100" i="56"/>
  <c r="O98" i="56"/>
  <c r="O97" i="56"/>
  <c r="O95" i="56"/>
  <c r="O94" i="56"/>
  <c r="O92" i="56"/>
  <c r="O91" i="56"/>
  <c r="U85" i="56"/>
  <c r="U86" i="56" s="1"/>
  <c r="D2" i="54"/>
  <c r="O13" i="56" l="1"/>
  <c r="K46" i="38"/>
  <c r="W93" i="57" l="1"/>
  <c r="W92" i="57"/>
  <c r="H92" i="57"/>
  <c r="I92" i="57"/>
  <c r="J92" i="57"/>
  <c r="K92" i="57"/>
  <c r="L92" i="57"/>
  <c r="M92" i="57"/>
  <c r="N92" i="57"/>
  <c r="Q92" i="57"/>
  <c r="R92" i="57"/>
  <c r="S92" i="57"/>
  <c r="T92" i="57"/>
  <c r="H93" i="57"/>
  <c r="I93" i="57"/>
  <c r="J93" i="57"/>
  <c r="K93" i="57"/>
  <c r="L93" i="57"/>
  <c r="M93" i="57"/>
  <c r="N93" i="57"/>
  <c r="Q93" i="57"/>
  <c r="R93" i="57"/>
  <c r="S93" i="57"/>
  <c r="T93" i="57"/>
  <c r="G93" i="57"/>
  <c r="G92" i="57"/>
  <c r="E92" i="57"/>
  <c r="F92" i="57"/>
  <c r="E93" i="57"/>
  <c r="F93" i="57"/>
  <c r="D93" i="57"/>
  <c r="D92" i="57"/>
  <c r="C93" i="57"/>
  <c r="C92" i="57"/>
  <c r="W91" i="57"/>
  <c r="W90" i="57"/>
  <c r="H90" i="57"/>
  <c r="I90" i="57"/>
  <c r="J90" i="57"/>
  <c r="K90" i="57"/>
  <c r="L90" i="57"/>
  <c r="M90" i="57"/>
  <c r="N90" i="57"/>
  <c r="Q90" i="57"/>
  <c r="R90" i="57"/>
  <c r="S90" i="57"/>
  <c r="T90" i="57"/>
  <c r="H91" i="57"/>
  <c r="I91" i="57"/>
  <c r="J91" i="57"/>
  <c r="K91" i="57"/>
  <c r="L91" i="57"/>
  <c r="M91" i="57"/>
  <c r="N91" i="57"/>
  <c r="Q91" i="57"/>
  <c r="R91" i="57"/>
  <c r="S91" i="57"/>
  <c r="T91" i="57"/>
  <c r="G91" i="57"/>
  <c r="G90" i="57"/>
  <c r="E90" i="57"/>
  <c r="F90" i="57"/>
  <c r="E91" i="57"/>
  <c r="F91" i="57"/>
  <c r="D91" i="57"/>
  <c r="D90" i="57"/>
  <c r="C91" i="57"/>
  <c r="C90" i="57"/>
  <c r="W89" i="57"/>
  <c r="W88" i="57"/>
  <c r="H88" i="57"/>
  <c r="I88" i="57"/>
  <c r="J88" i="57"/>
  <c r="K88" i="57"/>
  <c r="L88" i="57"/>
  <c r="M88" i="57"/>
  <c r="N88" i="57"/>
  <c r="Q88" i="57"/>
  <c r="R88" i="57"/>
  <c r="S88" i="57"/>
  <c r="T88" i="57"/>
  <c r="H89" i="57"/>
  <c r="I89" i="57"/>
  <c r="J89" i="57"/>
  <c r="K89" i="57"/>
  <c r="L89" i="57"/>
  <c r="M89" i="57"/>
  <c r="N89" i="57"/>
  <c r="Q89" i="57"/>
  <c r="R89" i="57"/>
  <c r="S89" i="57"/>
  <c r="T89" i="57"/>
  <c r="G89" i="57"/>
  <c r="G88" i="57"/>
  <c r="E88" i="57"/>
  <c r="F88" i="57"/>
  <c r="E89" i="57"/>
  <c r="F89" i="57"/>
  <c r="D89" i="57"/>
  <c r="D88" i="57"/>
  <c r="C89" i="57"/>
  <c r="C88" i="57"/>
  <c r="W87" i="57"/>
  <c r="W86" i="57"/>
  <c r="H86" i="57"/>
  <c r="I86" i="57"/>
  <c r="J86" i="57"/>
  <c r="K86" i="57"/>
  <c r="L86" i="57"/>
  <c r="M86" i="57"/>
  <c r="N86" i="57"/>
  <c r="Q86" i="57"/>
  <c r="R86" i="57"/>
  <c r="S86" i="57"/>
  <c r="T86" i="57"/>
  <c r="H87" i="57"/>
  <c r="I87" i="57"/>
  <c r="J87" i="57"/>
  <c r="K87" i="57"/>
  <c r="L87" i="57"/>
  <c r="M87" i="57"/>
  <c r="N87" i="57"/>
  <c r="Q87" i="57"/>
  <c r="R87" i="57"/>
  <c r="S87" i="57"/>
  <c r="T87" i="57"/>
  <c r="G87" i="57"/>
  <c r="G86" i="57"/>
  <c r="E86" i="57"/>
  <c r="F86" i="57"/>
  <c r="E87" i="57"/>
  <c r="F87" i="57"/>
  <c r="D87" i="57"/>
  <c r="D86" i="57"/>
  <c r="C87" i="57"/>
  <c r="C86" i="57"/>
  <c r="B93" i="57"/>
  <c r="A93" i="57"/>
  <c r="B92" i="57"/>
  <c r="A92" i="57"/>
  <c r="B91" i="57"/>
  <c r="A91" i="57"/>
  <c r="B90" i="57"/>
  <c r="A90" i="57"/>
  <c r="B89" i="57"/>
  <c r="A89" i="57"/>
  <c r="B88" i="57"/>
  <c r="A88" i="57"/>
  <c r="B87" i="57"/>
  <c r="A87" i="57"/>
  <c r="B86" i="57"/>
  <c r="A86" i="57"/>
  <c r="U119" i="56"/>
  <c r="U93" i="57" s="1"/>
  <c r="P119" i="56"/>
  <c r="V119" i="56" s="1"/>
  <c r="V93" i="57" s="1"/>
  <c r="F119" i="56"/>
  <c r="U118" i="56"/>
  <c r="U92" i="57" s="1"/>
  <c r="P118" i="56"/>
  <c r="F118" i="56"/>
  <c r="U116" i="56"/>
  <c r="U91" i="57" s="1"/>
  <c r="P116" i="56"/>
  <c r="V116" i="56" s="1"/>
  <c r="V91" i="57" s="1"/>
  <c r="F116" i="56"/>
  <c r="U115" i="56"/>
  <c r="U90" i="57" s="1"/>
  <c r="P115" i="56"/>
  <c r="F115" i="56"/>
  <c r="U113" i="56"/>
  <c r="U89" i="57" s="1"/>
  <c r="P113" i="56"/>
  <c r="V113" i="56" s="1"/>
  <c r="V89" i="57" s="1"/>
  <c r="F113" i="56"/>
  <c r="U112" i="56"/>
  <c r="U88" i="57" s="1"/>
  <c r="P112" i="56"/>
  <c r="F112" i="56"/>
  <c r="U110" i="56"/>
  <c r="U87" i="57" s="1"/>
  <c r="O87" i="57"/>
  <c r="F110" i="56"/>
  <c r="U109" i="56"/>
  <c r="U86" i="57" s="1"/>
  <c r="P109" i="56"/>
  <c r="F109" i="56"/>
  <c r="F13" i="56"/>
  <c r="F12" i="56"/>
  <c r="F11" i="56"/>
  <c r="F10" i="56"/>
  <c r="P111" i="56" l="1"/>
  <c r="V115" i="56"/>
  <c r="V90" i="57" s="1"/>
  <c r="P114" i="56"/>
  <c r="V118" i="56"/>
  <c r="V92" i="57" s="1"/>
  <c r="P117" i="56"/>
  <c r="O86" i="57"/>
  <c r="O90" i="57"/>
  <c r="V112" i="56"/>
  <c r="V88" i="57" s="1"/>
  <c r="P88" i="57"/>
  <c r="P89" i="57"/>
  <c r="O88" i="57"/>
  <c r="P110" i="56"/>
  <c r="V109" i="56" s="1"/>
  <c r="V86" i="57" s="1"/>
  <c r="P86" i="57"/>
  <c r="O89" i="57"/>
  <c r="P90" i="57"/>
  <c r="P91" i="57"/>
  <c r="O91" i="57"/>
  <c r="P93" i="57"/>
  <c r="O93" i="57"/>
  <c r="P92" i="57"/>
  <c r="O92" i="57"/>
  <c r="P108" i="56" l="1"/>
  <c r="V110" i="56"/>
  <c r="V87" i="57" s="1"/>
  <c r="P87" i="57"/>
  <c r="D80" i="55" l="1"/>
  <c r="E80" i="55"/>
  <c r="F80" i="55"/>
  <c r="G80" i="55"/>
  <c r="H80" i="55"/>
  <c r="I80" i="55"/>
  <c r="J80" i="55"/>
  <c r="K80" i="55"/>
  <c r="L80" i="55"/>
  <c r="M80" i="55"/>
  <c r="N80" i="55"/>
  <c r="O80" i="55"/>
  <c r="P80" i="55"/>
  <c r="Q80" i="55"/>
  <c r="R80" i="55"/>
  <c r="B80" i="55"/>
  <c r="A80" i="55"/>
  <c r="D79" i="55"/>
  <c r="E79" i="55"/>
  <c r="F79" i="55"/>
  <c r="G79" i="55"/>
  <c r="H79" i="55"/>
  <c r="I79" i="55"/>
  <c r="J79" i="55"/>
  <c r="K79" i="55"/>
  <c r="L79" i="55"/>
  <c r="M79" i="55"/>
  <c r="N79" i="55"/>
  <c r="O79" i="55"/>
  <c r="P79" i="55"/>
  <c r="Q79" i="55"/>
  <c r="R79" i="55"/>
  <c r="B79" i="55"/>
  <c r="A79" i="55"/>
  <c r="D78" i="55"/>
  <c r="E78" i="55"/>
  <c r="F78" i="55"/>
  <c r="G78" i="55"/>
  <c r="H78" i="55"/>
  <c r="I78" i="55"/>
  <c r="J78" i="55"/>
  <c r="K78" i="55"/>
  <c r="L78" i="55"/>
  <c r="M78" i="55"/>
  <c r="N78" i="55"/>
  <c r="O78" i="55"/>
  <c r="P78" i="55"/>
  <c r="Q78" i="55"/>
  <c r="R78" i="55"/>
  <c r="B78" i="55"/>
  <c r="A78" i="55"/>
  <c r="D77" i="55"/>
  <c r="E77" i="55"/>
  <c r="F77" i="55"/>
  <c r="G77" i="55"/>
  <c r="H77" i="55"/>
  <c r="I77" i="55"/>
  <c r="J77" i="55"/>
  <c r="K77" i="55"/>
  <c r="L77" i="55"/>
  <c r="M77" i="55"/>
  <c r="N77" i="55"/>
  <c r="O77" i="55"/>
  <c r="P77" i="55"/>
  <c r="Q77" i="55"/>
  <c r="R77" i="55"/>
  <c r="B77" i="55"/>
  <c r="A77" i="55"/>
  <c r="D76" i="55"/>
  <c r="E76" i="55"/>
  <c r="F76" i="55"/>
  <c r="G76" i="55"/>
  <c r="H76" i="55"/>
  <c r="I76" i="55"/>
  <c r="J76" i="55"/>
  <c r="K76" i="55"/>
  <c r="L76" i="55"/>
  <c r="M76" i="55"/>
  <c r="N76" i="55"/>
  <c r="O76" i="55"/>
  <c r="P76" i="55"/>
  <c r="Q76" i="55"/>
  <c r="R76" i="55"/>
  <c r="B76" i="55"/>
  <c r="A76" i="55"/>
  <c r="Q149" i="54"/>
  <c r="P149" i="54"/>
  <c r="O149" i="54"/>
  <c r="N149" i="54"/>
  <c r="M149" i="54"/>
  <c r="L149" i="54"/>
  <c r="K149" i="54"/>
  <c r="J149" i="54"/>
  <c r="I149" i="54"/>
  <c r="H149" i="54"/>
  <c r="G149" i="54"/>
  <c r="F149" i="54"/>
  <c r="E149" i="54"/>
  <c r="B149" i="54"/>
  <c r="C80" i="55" s="1"/>
  <c r="A149" i="54"/>
  <c r="F147" i="54"/>
  <c r="B147" i="54"/>
  <c r="A147" i="54"/>
  <c r="F145" i="54"/>
  <c r="Q142" i="54"/>
  <c r="P142" i="54"/>
  <c r="O142" i="54"/>
  <c r="N142" i="54"/>
  <c r="M142" i="54"/>
  <c r="L142" i="54"/>
  <c r="K142" i="54"/>
  <c r="J142" i="54"/>
  <c r="I142" i="54"/>
  <c r="H142" i="54"/>
  <c r="G142" i="54"/>
  <c r="F142" i="54"/>
  <c r="E142" i="54"/>
  <c r="B142" i="54"/>
  <c r="C79" i="55" s="1"/>
  <c r="A142" i="54"/>
  <c r="F140" i="54"/>
  <c r="B140" i="54"/>
  <c r="A140" i="54"/>
  <c r="F138" i="54"/>
  <c r="Q135" i="54"/>
  <c r="P135" i="54"/>
  <c r="O135" i="54"/>
  <c r="N135" i="54"/>
  <c r="M135" i="54"/>
  <c r="L135" i="54"/>
  <c r="K135" i="54"/>
  <c r="J135" i="54"/>
  <c r="I135" i="54"/>
  <c r="H135" i="54"/>
  <c r="G135" i="54"/>
  <c r="F135" i="54"/>
  <c r="E135" i="54"/>
  <c r="B135" i="54"/>
  <c r="C78" i="55" s="1"/>
  <c r="A135" i="54"/>
  <c r="B133" i="54"/>
  <c r="A133" i="54"/>
  <c r="F131" i="54"/>
  <c r="Q128" i="54"/>
  <c r="P128" i="54"/>
  <c r="O128" i="54"/>
  <c r="N128" i="54"/>
  <c r="M128" i="54"/>
  <c r="L128" i="54"/>
  <c r="K128" i="54"/>
  <c r="J128" i="54"/>
  <c r="I128" i="54"/>
  <c r="H128" i="54"/>
  <c r="G128" i="54"/>
  <c r="F128" i="54"/>
  <c r="E128" i="54"/>
  <c r="B128" i="54"/>
  <c r="C77" i="55" s="1"/>
  <c r="A128" i="54"/>
  <c r="F126" i="54"/>
  <c r="B126" i="54"/>
  <c r="A126" i="54"/>
  <c r="F124" i="54"/>
  <c r="Q121" i="54"/>
  <c r="P121" i="54"/>
  <c r="O121" i="54"/>
  <c r="N121" i="54"/>
  <c r="M121" i="54"/>
  <c r="L121" i="54"/>
  <c r="K121" i="54"/>
  <c r="J121" i="54"/>
  <c r="I121" i="54"/>
  <c r="H121" i="54"/>
  <c r="G121" i="54"/>
  <c r="F121" i="54"/>
  <c r="E121" i="54"/>
  <c r="B121" i="54"/>
  <c r="C76" i="55" s="1"/>
  <c r="A121" i="54"/>
  <c r="F119" i="54"/>
  <c r="B119" i="54"/>
  <c r="A119" i="54"/>
  <c r="F117" i="54"/>
  <c r="R75" i="55" l="1"/>
  <c r="D75" i="55"/>
  <c r="E75" i="55"/>
  <c r="F75" i="55"/>
  <c r="G75" i="55"/>
  <c r="H75" i="55"/>
  <c r="I75" i="55"/>
  <c r="J75" i="55"/>
  <c r="K75" i="55"/>
  <c r="L75" i="55"/>
  <c r="M75" i="55"/>
  <c r="N75" i="55"/>
  <c r="O75" i="55"/>
  <c r="P75" i="55"/>
  <c r="Q75" i="55"/>
  <c r="R74" i="55"/>
  <c r="D74" i="55"/>
  <c r="E74" i="55"/>
  <c r="F74" i="55"/>
  <c r="G74" i="55"/>
  <c r="H74" i="55"/>
  <c r="I74" i="55"/>
  <c r="J74" i="55"/>
  <c r="K74" i="55"/>
  <c r="L74" i="55"/>
  <c r="M74" i="55"/>
  <c r="N74" i="55"/>
  <c r="O74" i="55"/>
  <c r="P74" i="55"/>
  <c r="Q74" i="55"/>
  <c r="B75" i="55"/>
  <c r="A75" i="55"/>
  <c r="B74" i="55"/>
  <c r="A74" i="55"/>
  <c r="D73" i="55"/>
  <c r="E73" i="55"/>
  <c r="G73" i="55"/>
  <c r="H73" i="55"/>
  <c r="I73" i="55"/>
  <c r="J73" i="55"/>
  <c r="K73" i="55"/>
  <c r="L73" i="55"/>
  <c r="M73" i="55"/>
  <c r="B73" i="55"/>
  <c r="A73" i="55"/>
  <c r="D72" i="55"/>
  <c r="E72" i="55"/>
  <c r="B72" i="55"/>
  <c r="A72" i="55"/>
  <c r="D71" i="55"/>
  <c r="E71" i="55"/>
  <c r="B71" i="55"/>
  <c r="A71" i="55"/>
  <c r="A66" i="55"/>
  <c r="L86" i="54" l="1"/>
  <c r="M71" i="55" s="1"/>
  <c r="K86" i="54"/>
  <c r="L71" i="55" s="1"/>
  <c r="J86" i="54"/>
  <c r="K71" i="55" s="1"/>
  <c r="I86" i="54"/>
  <c r="J71" i="55" s="1"/>
  <c r="H86" i="54"/>
  <c r="I71" i="55" s="1"/>
  <c r="G86" i="54"/>
  <c r="H71" i="55" s="1"/>
  <c r="E86" i="54"/>
  <c r="F71" i="55" s="1"/>
  <c r="O86" i="54"/>
  <c r="F82" i="54"/>
  <c r="F86" i="54" l="1"/>
  <c r="M86" i="54"/>
  <c r="N71" i="55" s="1"/>
  <c r="G71" i="55"/>
  <c r="P86" i="54"/>
  <c r="Q71" i="55" s="1"/>
  <c r="P71" i="55"/>
  <c r="N86" i="54" l="1"/>
  <c r="Q86" i="54" s="1"/>
  <c r="R71" i="55" s="1"/>
  <c r="O71" i="55" l="1"/>
  <c r="Q114" i="54"/>
  <c r="P114" i="54"/>
  <c r="O114" i="54"/>
  <c r="N114" i="54"/>
  <c r="M114" i="54"/>
  <c r="L114" i="54"/>
  <c r="K114" i="54"/>
  <c r="J114" i="54"/>
  <c r="I114" i="54"/>
  <c r="H114" i="54"/>
  <c r="G114" i="54"/>
  <c r="F114" i="54"/>
  <c r="E114" i="54"/>
  <c r="B114" i="54"/>
  <c r="C75" i="55" s="1"/>
  <c r="A114" i="54"/>
  <c r="F112" i="54"/>
  <c r="B112" i="54"/>
  <c r="A112" i="54"/>
  <c r="F110" i="54"/>
  <c r="Q107" i="54"/>
  <c r="P107" i="54"/>
  <c r="O107" i="54"/>
  <c r="N107" i="54"/>
  <c r="M107" i="54"/>
  <c r="L107" i="54"/>
  <c r="K107" i="54"/>
  <c r="J107" i="54"/>
  <c r="I107" i="54"/>
  <c r="H107" i="54"/>
  <c r="G107" i="54"/>
  <c r="F107" i="54"/>
  <c r="E107" i="54"/>
  <c r="B107" i="54"/>
  <c r="C74" i="55" s="1"/>
  <c r="A107" i="54"/>
  <c r="F105" i="54"/>
  <c r="B105" i="54"/>
  <c r="A105" i="54"/>
  <c r="F103" i="54"/>
  <c r="M100" i="54"/>
  <c r="N73" i="55" s="1"/>
  <c r="L100" i="54"/>
  <c r="K100" i="54"/>
  <c r="J100" i="54"/>
  <c r="I100" i="54"/>
  <c r="H100" i="54"/>
  <c r="G100" i="54"/>
  <c r="F100" i="54"/>
  <c r="E100" i="54"/>
  <c r="F73" i="55" s="1"/>
  <c r="B100" i="54"/>
  <c r="C73" i="55" s="1"/>
  <c r="A100" i="54"/>
  <c r="F98" i="54"/>
  <c r="B98" i="54"/>
  <c r="A98" i="54"/>
  <c r="F96" i="54"/>
  <c r="L93" i="54"/>
  <c r="M72" i="55" s="1"/>
  <c r="K93" i="54"/>
  <c r="L72" i="55" s="1"/>
  <c r="J93" i="54"/>
  <c r="K72" i="55" s="1"/>
  <c r="I93" i="54"/>
  <c r="J72" i="55" s="1"/>
  <c r="H93" i="54"/>
  <c r="I72" i="55" s="1"/>
  <c r="G93" i="54"/>
  <c r="H72" i="55" s="1"/>
  <c r="E93" i="54"/>
  <c r="B93" i="54"/>
  <c r="C72" i="55" s="1"/>
  <c r="A93" i="54"/>
  <c r="F91" i="54"/>
  <c r="B91" i="54"/>
  <c r="A91" i="54"/>
  <c r="F89" i="54"/>
  <c r="B86" i="54"/>
  <c r="C71" i="55" s="1"/>
  <c r="B84" i="54"/>
  <c r="A86" i="54"/>
  <c r="A84" i="54"/>
  <c r="F84" i="54"/>
  <c r="O100" i="54" l="1"/>
  <c r="P73" i="55" s="1"/>
  <c r="N100" i="54"/>
  <c r="O73" i="55" s="1"/>
  <c r="P100" i="54"/>
  <c r="Q73" i="55" s="1"/>
  <c r="O93" i="54"/>
  <c r="P72" i="55" s="1"/>
  <c r="F72" i="55"/>
  <c r="P93" i="54"/>
  <c r="Q72" i="55" s="1"/>
  <c r="F93" i="54"/>
  <c r="N93" i="54"/>
  <c r="U107" i="56"/>
  <c r="C3" i="55"/>
  <c r="A3" i="55"/>
  <c r="B3" i="55"/>
  <c r="A4" i="55"/>
  <c r="B4" i="55"/>
  <c r="A5" i="55"/>
  <c r="B5" i="55"/>
  <c r="A6" i="55"/>
  <c r="B6" i="55"/>
  <c r="A7" i="55"/>
  <c r="B7" i="55"/>
  <c r="A8" i="55"/>
  <c r="B8" i="55"/>
  <c r="A9" i="55"/>
  <c r="B9" i="55"/>
  <c r="A10" i="55"/>
  <c r="B10" i="55"/>
  <c r="A11" i="55"/>
  <c r="B11" i="55"/>
  <c r="A12" i="55"/>
  <c r="B12" i="55"/>
  <c r="A13" i="55"/>
  <c r="B13" i="55"/>
  <c r="A14" i="55"/>
  <c r="B14" i="55"/>
  <c r="A15" i="55"/>
  <c r="B15" i="55"/>
  <c r="A16" i="55"/>
  <c r="B16" i="55"/>
  <c r="A17" i="55"/>
  <c r="B17" i="55"/>
  <c r="A18" i="55"/>
  <c r="B18" i="55"/>
  <c r="A19" i="55"/>
  <c r="B19" i="55"/>
  <c r="A20" i="55"/>
  <c r="B20" i="55"/>
  <c r="A21" i="55"/>
  <c r="B21" i="55"/>
  <c r="A22" i="55"/>
  <c r="B22" i="55"/>
  <c r="A23" i="55"/>
  <c r="B23" i="55"/>
  <c r="A24" i="55"/>
  <c r="B24" i="55"/>
  <c r="A25" i="55"/>
  <c r="B25" i="55"/>
  <c r="A26" i="55"/>
  <c r="B26" i="55"/>
  <c r="A27" i="55"/>
  <c r="B27" i="55"/>
  <c r="A28" i="55"/>
  <c r="B28" i="55"/>
  <c r="A29" i="55"/>
  <c r="B29" i="55"/>
  <c r="A30" i="55"/>
  <c r="B30" i="55"/>
  <c r="A31" i="55"/>
  <c r="B31" i="55"/>
  <c r="A32" i="55"/>
  <c r="B32" i="55"/>
  <c r="A33" i="55"/>
  <c r="B33" i="55"/>
  <c r="A34" i="55"/>
  <c r="B34" i="55"/>
  <c r="A35" i="55"/>
  <c r="B35" i="55"/>
  <c r="A36" i="55"/>
  <c r="B36" i="55"/>
  <c r="A37" i="55"/>
  <c r="B37" i="55"/>
  <c r="A38" i="55"/>
  <c r="B38" i="55"/>
  <c r="A39" i="55"/>
  <c r="B39" i="55"/>
  <c r="A40" i="55"/>
  <c r="B40" i="55"/>
  <c r="A41" i="55"/>
  <c r="B41" i="55"/>
  <c r="A42" i="55"/>
  <c r="B42" i="55"/>
  <c r="A43" i="55"/>
  <c r="B43" i="55"/>
  <c r="A44" i="55"/>
  <c r="B44" i="55"/>
  <c r="A45" i="55"/>
  <c r="B45" i="55"/>
  <c r="A46" i="55"/>
  <c r="B46" i="55"/>
  <c r="A47" i="55"/>
  <c r="B47" i="55"/>
  <c r="A48" i="55"/>
  <c r="B48" i="55"/>
  <c r="A49" i="55"/>
  <c r="B49" i="55"/>
  <c r="A50" i="55"/>
  <c r="B50" i="55"/>
  <c r="A51" i="55"/>
  <c r="B51" i="55"/>
  <c r="A52" i="55"/>
  <c r="B52" i="55"/>
  <c r="A53" i="55"/>
  <c r="B53" i="55"/>
  <c r="A54" i="55"/>
  <c r="B54" i="55"/>
  <c r="A55" i="55"/>
  <c r="B55" i="55"/>
  <c r="A56" i="55"/>
  <c r="B56" i="55"/>
  <c r="A57" i="55"/>
  <c r="B57" i="55"/>
  <c r="A58" i="55"/>
  <c r="B58" i="55"/>
  <c r="A59" i="55"/>
  <c r="B59" i="55"/>
  <c r="A60" i="55"/>
  <c r="B60" i="55"/>
  <c r="A61" i="55"/>
  <c r="B61" i="55"/>
  <c r="A62" i="55"/>
  <c r="B62" i="55"/>
  <c r="A63" i="55"/>
  <c r="B63" i="55"/>
  <c r="A64" i="55"/>
  <c r="B64" i="55"/>
  <c r="A65" i="55"/>
  <c r="B65" i="55"/>
  <c r="B66" i="55"/>
  <c r="B2" i="55"/>
  <c r="A2" i="55"/>
  <c r="Q100" i="54" l="1"/>
  <c r="R73" i="55" s="1"/>
  <c r="M93" i="54"/>
  <c r="N72" i="55" s="1"/>
  <c r="G72" i="55"/>
  <c r="Q93" i="54"/>
  <c r="R72" i="55" s="1"/>
  <c r="O72" i="55"/>
  <c r="O9" i="54"/>
  <c r="P9" i="54" s="1"/>
  <c r="A75" i="57" l="1"/>
  <c r="B75" i="57"/>
  <c r="A76" i="57"/>
  <c r="B76" i="57"/>
  <c r="A77" i="57"/>
  <c r="B77" i="57"/>
  <c r="A78" i="57"/>
  <c r="B78" i="57"/>
  <c r="A79" i="57"/>
  <c r="B79" i="57"/>
  <c r="A80" i="57"/>
  <c r="B80" i="57"/>
  <c r="A81" i="57"/>
  <c r="B81" i="57"/>
  <c r="A82" i="57"/>
  <c r="B82" i="57"/>
  <c r="A83" i="57"/>
  <c r="B83" i="57"/>
  <c r="A84" i="57"/>
  <c r="B84" i="57"/>
  <c r="A85" i="57"/>
  <c r="B85" i="57"/>
  <c r="B74" i="57"/>
  <c r="A74" i="57"/>
  <c r="A3" i="57"/>
  <c r="B3" i="57"/>
  <c r="A4" i="57"/>
  <c r="B4" i="57"/>
  <c r="A5" i="57"/>
  <c r="B5" i="57"/>
  <c r="A6" i="57"/>
  <c r="B6" i="57"/>
  <c r="A7" i="57"/>
  <c r="B7" i="57"/>
  <c r="A8" i="57"/>
  <c r="B8" i="57"/>
  <c r="A9" i="57"/>
  <c r="B9" i="57"/>
  <c r="A10" i="57"/>
  <c r="B10" i="57"/>
  <c r="A11" i="57"/>
  <c r="B11" i="57"/>
  <c r="A12" i="57"/>
  <c r="B12" i="57"/>
  <c r="A13" i="57"/>
  <c r="B13" i="57"/>
  <c r="A14" i="57"/>
  <c r="B14" i="57"/>
  <c r="A15" i="57"/>
  <c r="B15" i="57"/>
  <c r="A16" i="57"/>
  <c r="B16" i="57"/>
  <c r="A17" i="57"/>
  <c r="B17" i="57"/>
  <c r="A18" i="57"/>
  <c r="B18" i="57"/>
  <c r="A19" i="57"/>
  <c r="B19" i="57"/>
  <c r="A20" i="57"/>
  <c r="B20" i="57"/>
  <c r="A21" i="57"/>
  <c r="B21" i="57"/>
  <c r="A22" i="57"/>
  <c r="B22" i="57"/>
  <c r="A23" i="57"/>
  <c r="B23" i="57"/>
  <c r="A24" i="57"/>
  <c r="B24" i="57"/>
  <c r="A25" i="57"/>
  <c r="B25" i="57"/>
  <c r="A26" i="57"/>
  <c r="B26" i="57"/>
  <c r="A27" i="57"/>
  <c r="B27" i="57"/>
  <c r="A28" i="57"/>
  <c r="B28" i="57"/>
  <c r="A29" i="57"/>
  <c r="B29" i="57"/>
  <c r="A30" i="57"/>
  <c r="B30" i="57"/>
  <c r="A31" i="57"/>
  <c r="B31" i="57"/>
  <c r="A32" i="57"/>
  <c r="B32" i="57"/>
  <c r="A33" i="57"/>
  <c r="B33" i="57"/>
  <c r="A34" i="57"/>
  <c r="B34" i="57"/>
  <c r="A35" i="57"/>
  <c r="B35" i="57"/>
  <c r="A36" i="57"/>
  <c r="B36" i="57"/>
  <c r="A37" i="57"/>
  <c r="B37" i="57"/>
  <c r="A38" i="57"/>
  <c r="B38" i="57"/>
  <c r="A39" i="57"/>
  <c r="B39" i="57"/>
  <c r="A40" i="57"/>
  <c r="B40" i="57"/>
  <c r="A41" i="57"/>
  <c r="B41" i="57"/>
  <c r="A42" i="57"/>
  <c r="B42" i="57"/>
  <c r="A43" i="57"/>
  <c r="B43" i="57"/>
  <c r="A44" i="57"/>
  <c r="B44" i="57"/>
  <c r="A45" i="57"/>
  <c r="B45" i="57"/>
  <c r="A46" i="57"/>
  <c r="B46" i="57"/>
  <c r="A47" i="57"/>
  <c r="B47" i="57"/>
  <c r="A48" i="57"/>
  <c r="B48" i="57"/>
  <c r="A49" i="57"/>
  <c r="B49" i="57"/>
  <c r="A50" i="57"/>
  <c r="B50" i="57"/>
  <c r="A51" i="57"/>
  <c r="B51" i="57"/>
  <c r="A52" i="57"/>
  <c r="B52" i="57"/>
  <c r="A53" i="57"/>
  <c r="B53" i="57"/>
  <c r="A54" i="57"/>
  <c r="B54" i="57"/>
  <c r="A55" i="57"/>
  <c r="B55" i="57"/>
  <c r="A56" i="57"/>
  <c r="B56" i="57"/>
  <c r="A57" i="57"/>
  <c r="B57" i="57"/>
  <c r="A58" i="57"/>
  <c r="B58" i="57"/>
  <c r="A59" i="57"/>
  <c r="B59" i="57"/>
  <c r="A60" i="57"/>
  <c r="B60" i="57"/>
  <c r="A61" i="57"/>
  <c r="B61" i="57"/>
  <c r="A62" i="57"/>
  <c r="B62" i="57"/>
  <c r="A63" i="57"/>
  <c r="B63" i="57"/>
  <c r="A64" i="57"/>
  <c r="B64" i="57"/>
  <c r="A65" i="57"/>
  <c r="B65" i="57"/>
  <c r="A66" i="57"/>
  <c r="B66" i="57"/>
  <c r="A67" i="57"/>
  <c r="B67" i="57"/>
  <c r="A68" i="57"/>
  <c r="B68" i="57"/>
  <c r="A69" i="57"/>
  <c r="B69" i="57"/>
  <c r="A70" i="57"/>
  <c r="B70" i="57"/>
  <c r="A71" i="57"/>
  <c r="B71" i="57"/>
  <c r="B2" i="57"/>
  <c r="A2" i="57"/>
  <c r="D1" i="56" l="1"/>
  <c r="A1" i="56"/>
  <c r="W85" i="57"/>
  <c r="T85" i="57"/>
  <c r="S85" i="57"/>
  <c r="R85" i="57"/>
  <c r="Q85" i="57"/>
  <c r="N85" i="57"/>
  <c r="M85" i="57"/>
  <c r="L85" i="57"/>
  <c r="K85" i="57"/>
  <c r="J85" i="57"/>
  <c r="I85" i="57"/>
  <c r="H85" i="57"/>
  <c r="G85" i="57"/>
  <c r="F85" i="57"/>
  <c r="E85" i="57"/>
  <c r="D85" i="57"/>
  <c r="C85" i="57"/>
  <c r="W84" i="57"/>
  <c r="T84" i="57"/>
  <c r="S84" i="57"/>
  <c r="R84" i="57"/>
  <c r="Q84" i="57"/>
  <c r="N84" i="57"/>
  <c r="M84" i="57"/>
  <c r="L84" i="57"/>
  <c r="K84" i="57"/>
  <c r="J84" i="57"/>
  <c r="I84" i="57"/>
  <c r="H84" i="57"/>
  <c r="G84" i="57"/>
  <c r="F84" i="57"/>
  <c r="E84" i="57"/>
  <c r="D84" i="57"/>
  <c r="C84" i="57"/>
  <c r="W83" i="57"/>
  <c r="T83" i="57"/>
  <c r="S83" i="57"/>
  <c r="R83" i="57"/>
  <c r="Q83" i="57"/>
  <c r="N83" i="57"/>
  <c r="M83" i="57"/>
  <c r="L83" i="57"/>
  <c r="K83" i="57"/>
  <c r="J83" i="57"/>
  <c r="I83" i="57"/>
  <c r="H83" i="57"/>
  <c r="G83" i="57"/>
  <c r="F83" i="57"/>
  <c r="E83" i="57"/>
  <c r="D83" i="57"/>
  <c r="C83" i="57"/>
  <c r="W82" i="57"/>
  <c r="T82" i="57"/>
  <c r="S82" i="57"/>
  <c r="R82" i="57"/>
  <c r="Q82" i="57"/>
  <c r="N82" i="57"/>
  <c r="M82" i="57"/>
  <c r="L82" i="57"/>
  <c r="K82" i="57"/>
  <c r="J82" i="57"/>
  <c r="I82" i="57"/>
  <c r="H82" i="57"/>
  <c r="G82" i="57"/>
  <c r="F82" i="57"/>
  <c r="E82" i="57"/>
  <c r="D82" i="57"/>
  <c r="C82" i="57"/>
  <c r="W81" i="57"/>
  <c r="T81" i="57"/>
  <c r="S81" i="57"/>
  <c r="R81" i="57"/>
  <c r="Q81" i="57"/>
  <c r="N81" i="57"/>
  <c r="M81" i="57"/>
  <c r="L81" i="57"/>
  <c r="K81" i="57"/>
  <c r="J81" i="57"/>
  <c r="I81" i="57"/>
  <c r="H81" i="57"/>
  <c r="G81" i="57"/>
  <c r="F81" i="57"/>
  <c r="E81" i="57"/>
  <c r="D81" i="57"/>
  <c r="C81" i="57"/>
  <c r="W80" i="57"/>
  <c r="T80" i="57"/>
  <c r="S80" i="57"/>
  <c r="R80" i="57"/>
  <c r="Q80" i="57"/>
  <c r="N80" i="57"/>
  <c r="M80" i="57"/>
  <c r="L80" i="57"/>
  <c r="K80" i="57"/>
  <c r="J80" i="57"/>
  <c r="I80" i="57"/>
  <c r="H80" i="57"/>
  <c r="G80" i="57"/>
  <c r="F80" i="57"/>
  <c r="E80" i="57"/>
  <c r="D80" i="57"/>
  <c r="C80" i="57"/>
  <c r="W79" i="57"/>
  <c r="T79" i="57"/>
  <c r="S79" i="57"/>
  <c r="R79" i="57"/>
  <c r="Q79" i="57"/>
  <c r="N79" i="57"/>
  <c r="M79" i="57"/>
  <c r="L79" i="57"/>
  <c r="K79" i="57"/>
  <c r="J79" i="57"/>
  <c r="I79" i="57"/>
  <c r="H79" i="57"/>
  <c r="G79" i="57"/>
  <c r="F79" i="57"/>
  <c r="E79" i="57"/>
  <c r="D79" i="57"/>
  <c r="C79" i="57"/>
  <c r="W78" i="57"/>
  <c r="T78" i="57"/>
  <c r="S78" i="57"/>
  <c r="R78" i="57"/>
  <c r="Q78" i="57"/>
  <c r="N78" i="57"/>
  <c r="M78" i="57"/>
  <c r="L78" i="57"/>
  <c r="K78" i="57"/>
  <c r="J78" i="57"/>
  <c r="I78" i="57"/>
  <c r="H78" i="57"/>
  <c r="G78" i="57"/>
  <c r="F78" i="57"/>
  <c r="E78" i="57"/>
  <c r="D78" i="57"/>
  <c r="C78" i="57"/>
  <c r="W77" i="57"/>
  <c r="T77" i="57"/>
  <c r="S77" i="57"/>
  <c r="R77" i="57"/>
  <c r="Q77" i="57"/>
  <c r="N77" i="57"/>
  <c r="M77" i="57"/>
  <c r="L77" i="57"/>
  <c r="K77" i="57"/>
  <c r="J77" i="57"/>
  <c r="I77" i="57"/>
  <c r="H77" i="57"/>
  <c r="G77" i="57"/>
  <c r="F77" i="57"/>
  <c r="E77" i="57"/>
  <c r="D77" i="57"/>
  <c r="C77" i="57"/>
  <c r="W76" i="57"/>
  <c r="T76" i="57"/>
  <c r="S76" i="57"/>
  <c r="R76" i="57"/>
  <c r="Q76" i="57"/>
  <c r="N76" i="57"/>
  <c r="M76" i="57"/>
  <c r="L76" i="57"/>
  <c r="K76" i="57"/>
  <c r="J76" i="57"/>
  <c r="I76" i="57"/>
  <c r="H76" i="57"/>
  <c r="G76" i="57"/>
  <c r="F76" i="57"/>
  <c r="E76" i="57"/>
  <c r="D76" i="57"/>
  <c r="C76" i="57"/>
  <c r="W75" i="57"/>
  <c r="T75" i="57"/>
  <c r="S75" i="57"/>
  <c r="R75" i="57"/>
  <c r="Q75" i="57"/>
  <c r="N75" i="57"/>
  <c r="M75" i="57"/>
  <c r="L75" i="57"/>
  <c r="K75" i="57"/>
  <c r="J75" i="57"/>
  <c r="I75" i="57"/>
  <c r="H75" i="57"/>
  <c r="G75" i="57"/>
  <c r="F75" i="57"/>
  <c r="E75" i="57"/>
  <c r="D75" i="57"/>
  <c r="C75" i="57"/>
  <c r="W74" i="57"/>
  <c r="T74" i="57"/>
  <c r="S74" i="57"/>
  <c r="R74" i="57"/>
  <c r="Q74" i="57"/>
  <c r="N74" i="57"/>
  <c r="M74" i="57"/>
  <c r="L74" i="57"/>
  <c r="K74" i="57"/>
  <c r="J74" i="57"/>
  <c r="I74" i="57"/>
  <c r="H74" i="57"/>
  <c r="G74" i="57"/>
  <c r="F74" i="57"/>
  <c r="E74" i="57"/>
  <c r="D74" i="57"/>
  <c r="C74" i="57"/>
  <c r="T71" i="57"/>
  <c r="S71" i="57"/>
  <c r="R71" i="57"/>
  <c r="Q71" i="57"/>
  <c r="N71" i="57"/>
  <c r="M71" i="57"/>
  <c r="L71" i="57"/>
  <c r="K71" i="57"/>
  <c r="J71" i="57"/>
  <c r="I71" i="57"/>
  <c r="H71" i="57"/>
  <c r="G71" i="57"/>
  <c r="F71" i="57"/>
  <c r="E71" i="57"/>
  <c r="D71" i="57"/>
  <c r="C71" i="57"/>
  <c r="T70" i="57"/>
  <c r="S70" i="57"/>
  <c r="R70" i="57"/>
  <c r="Q70" i="57"/>
  <c r="N70" i="57"/>
  <c r="M70" i="57"/>
  <c r="L70" i="57"/>
  <c r="K70" i="57"/>
  <c r="J70" i="57"/>
  <c r="I70" i="57"/>
  <c r="H70" i="57"/>
  <c r="G70" i="57"/>
  <c r="F70" i="57"/>
  <c r="E70" i="57"/>
  <c r="D70" i="57"/>
  <c r="C70" i="57"/>
  <c r="T69" i="57"/>
  <c r="S69" i="57"/>
  <c r="R69" i="57"/>
  <c r="Q69" i="57"/>
  <c r="N69" i="57"/>
  <c r="M69" i="57"/>
  <c r="L69" i="57"/>
  <c r="K69" i="57"/>
  <c r="J69" i="57"/>
  <c r="I69" i="57"/>
  <c r="H69" i="57"/>
  <c r="G69" i="57"/>
  <c r="F69" i="57"/>
  <c r="E69" i="57"/>
  <c r="D69" i="57"/>
  <c r="C69" i="57"/>
  <c r="T68" i="57"/>
  <c r="S68" i="57"/>
  <c r="R68" i="57"/>
  <c r="Q68" i="57"/>
  <c r="N68" i="57"/>
  <c r="M68" i="57"/>
  <c r="L68" i="57"/>
  <c r="K68" i="57"/>
  <c r="J68" i="57"/>
  <c r="I68" i="57"/>
  <c r="H68" i="57"/>
  <c r="G68" i="57"/>
  <c r="F68" i="57"/>
  <c r="E68" i="57"/>
  <c r="D68" i="57"/>
  <c r="C68" i="57"/>
  <c r="T67" i="57"/>
  <c r="S67" i="57"/>
  <c r="R67" i="57"/>
  <c r="Q67" i="57"/>
  <c r="N67" i="57"/>
  <c r="M67" i="57"/>
  <c r="L67" i="57"/>
  <c r="K67" i="57"/>
  <c r="J67" i="57"/>
  <c r="I67" i="57"/>
  <c r="H67" i="57"/>
  <c r="G67" i="57"/>
  <c r="F67" i="57"/>
  <c r="E67" i="57"/>
  <c r="D67" i="57"/>
  <c r="C67" i="57"/>
  <c r="T66" i="57"/>
  <c r="S66" i="57"/>
  <c r="R66" i="57"/>
  <c r="Q66" i="57"/>
  <c r="N66" i="57"/>
  <c r="M66" i="57"/>
  <c r="L66" i="57"/>
  <c r="K66" i="57"/>
  <c r="J66" i="57"/>
  <c r="I66" i="57"/>
  <c r="H66" i="57"/>
  <c r="G66" i="57"/>
  <c r="F66" i="57"/>
  <c r="E66" i="57"/>
  <c r="D66" i="57"/>
  <c r="C66" i="57"/>
  <c r="T65" i="57"/>
  <c r="S65" i="57"/>
  <c r="R65" i="57"/>
  <c r="Q65" i="57"/>
  <c r="N65" i="57"/>
  <c r="M65" i="57"/>
  <c r="L65" i="57"/>
  <c r="K65" i="57"/>
  <c r="J65" i="57"/>
  <c r="I65" i="57"/>
  <c r="H65" i="57"/>
  <c r="G65" i="57"/>
  <c r="F65" i="57"/>
  <c r="E65" i="57"/>
  <c r="D65" i="57"/>
  <c r="C65" i="57"/>
  <c r="T64" i="57"/>
  <c r="S64" i="57"/>
  <c r="R64" i="57"/>
  <c r="Q64" i="57"/>
  <c r="N64" i="57"/>
  <c r="M64" i="57"/>
  <c r="L64" i="57"/>
  <c r="K64" i="57"/>
  <c r="J64" i="57"/>
  <c r="I64" i="57"/>
  <c r="H64" i="57"/>
  <c r="G64" i="57"/>
  <c r="F64" i="57"/>
  <c r="E64" i="57"/>
  <c r="D64" i="57"/>
  <c r="C64" i="57"/>
  <c r="T63" i="57"/>
  <c r="S63" i="57"/>
  <c r="R63" i="57"/>
  <c r="Q63" i="57"/>
  <c r="N63" i="57"/>
  <c r="M63" i="57"/>
  <c r="L63" i="57"/>
  <c r="K63" i="57"/>
  <c r="J63" i="57"/>
  <c r="I63" i="57"/>
  <c r="H63" i="57"/>
  <c r="G63" i="57"/>
  <c r="F63" i="57"/>
  <c r="E63" i="57"/>
  <c r="D63" i="57"/>
  <c r="C63" i="57"/>
  <c r="T62" i="57"/>
  <c r="S62" i="57"/>
  <c r="R62" i="57"/>
  <c r="Q62" i="57"/>
  <c r="N62" i="57"/>
  <c r="M62" i="57"/>
  <c r="L62" i="57"/>
  <c r="K62" i="57"/>
  <c r="J62" i="57"/>
  <c r="I62" i="57"/>
  <c r="H62" i="57"/>
  <c r="G62" i="57"/>
  <c r="F62" i="57"/>
  <c r="E62" i="57"/>
  <c r="D62" i="57"/>
  <c r="C62" i="57"/>
  <c r="T61" i="57"/>
  <c r="S61" i="57"/>
  <c r="R61" i="57"/>
  <c r="Q61" i="57"/>
  <c r="N61" i="57"/>
  <c r="M61" i="57"/>
  <c r="L61" i="57"/>
  <c r="K61" i="57"/>
  <c r="J61" i="57"/>
  <c r="I61" i="57"/>
  <c r="H61" i="57"/>
  <c r="G61" i="57"/>
  <c r="F61" i="57"/>
  <c r="E61" i="57"/>
  <c r="D61" i="57"/>
  <c r="C61" i="57"/>
  <c r="T60" i="57"/>
  <c r="S60" i="57"/>
  <c r="R60" i="57"/>
  <c r="Q60" i="57"/>
  <c r="N60" i="57"/>
  <c r="M60" i="57"/>
  <c r="L60" i="57"/>
  <c r="K60" i="57"/>
  <c r="J60" i="57"/>
  <c r="I60" i="57"/>
  <c r="H60" i="57"/>
  <c r="G60" i="57"/>
  <c r="F60" i="57"/>
  <c r="E60" i="57"/>
  <c r="D60" i="57"/>
  <c r="C60" i="57"/>
  <c r="T59" i="57"/>
  <c r="S59" i="57"/>
  <c r="R59" i="57"/>
  <c r="Q59" i="57"/>
  <c r="N59" i="57"/>
  <c r="M59" i="57"/>
  <c r="L59" i="57"/>
  <c r="K59" i="57"/>
  <c r="J59" i="57"/>
  <c r="I59" i="57"/>
  <c r="H59" i="57"/>
  <c r="G59" i="57"/>
  <c r="F59" i="57"/>
  <c r="E59" i="57"/>
  <c r="D59" i="57"/>
  <c r="C59" i="57"/>
  <c r="T58" i="57"/>
  <c r="S58" i="57"/>
  <c r="R58" i="57"/>
  <c r="Q58" i="57"/>
  <c r="N58" i="57"/>
  <c r="M58" i="57"/>
  <c r="L58" i="57"/>
  <c r="K58" i="57"/>
  <c r="J58" i="57"/>
  <c r="I58" i="57"/>
  <c r="H58" i="57"/>
  <c r="G58" i="57"/>
  <c r="F58" i="57"/>
  <c r="E58" i="57"/>
  <c r="D58" i="57"/>
  <c r="C58" i="57"/>
  <c r="T57" i="57"/>
  <c r="S57" i="57"/>
  <c r="R57" i="57"/>
  <c r="Q57" i="57"/>
  <c r="N57" i="57"/>
  <c r="M57" i="57"/>
  <c r="L57" i="57"/>
  <c r="K57" i="57"/>
  <c r="J57" i="57"/>
  <c r="I57" i="57"/>
  <c r="H57" i="57"/>
  <c r="G57" i="57"/>
  <c r="F57" i="57"/>
  <c r="E57" i="57"/>
  <c r="D57" i="57"/>
  <c r="C57" i="57"/>
  <c r="T56" i="57"/>
  <c r="S56" i="57"/>
  <c r="R56" i="57"/>
  <c r="Q56" i="57"/>
  <c r="N56" i="57"/>
  <c r="M56" i="57"/>
  <c r="L56" i="57"/>
  <c r="K56" i="57"/>
  <c r="J56" i="57"/>
  <c r="I56" i="57"/>
  <c r="H56" i="57"/>
  <c r="G56" i="57"/>
  <c r="F56" i="57"/>
  <c r="E56" i="57"/>
  <c r="D56" i="57"/>
  <c r="C56" i="57"/>
  <c r="T55" i="57"/>
  <c r="S55" i="57"/>
  <c r="R55" i="57"/>
  <c r="Q55" i="57"/>
  <c r="N55" i="57"/>
  <c r="M55" i="57"/>
  <c r="L55" i="57"/>
  <c r="K55" i="57"/>
  <c r="J55" i="57"/>
  <c r="I55" i="57"/>
  <c r="H55" i="57"/>
  <c r="G55" i="57"/>
  <c r="F55" i="57"/>
  <c r="E55" i="57"/>
  <c r="D55" i="57"/>
  <c r="C55" i="57"/>
  <c r="T54" i="57"/>
  <c r="S54" i="57"/>
  <c r="R54" i="57"/>
  <c r="Q54" i="57"/>
  <c r="N54" i="57"/>
  <c r="M54" i="57"/>
  <c r="L54" i="57"/>
  <c r="K54" i="57"/>
  <c r="J54" i="57"/>
  <c r="I54" i="57"/>
  <c r="H54" i="57"/>
  <c r="G54" i="57"/>
  <c r="F54" i="57"/>
  <c r="E54" i="57"/>
  <c r="D54" i="57"/>
  <c r="C54" i="57"/>
  <c r="T53" i="57"/>
  <c r="S53" i="57"/>
  <c r="R53" i="57"/>
  <c r="Q53" i="57"/>
  <c r="N53" i="57"/>
  <c r="M53" i="57"/>
  <c r="L53" i="57"/>
  <c r="K53" i="57"/>
  <c r="J53" i="57"/>
  <c r="I53" i="57"/>
  <c r="H53" i="57"/>
  <c r="G53" i="57"/>
  <c r="F53" i="57"/>
  <c r="E53" i="57"/>
  <c r="D53" i="57"/>
  <c r="C53" i="57"/>
  <c r="T52" i="57"/>
  <c r="S52" i="57"/>
  <c r="R52" i="57"/>
  <c r="Q52" i="57"/>
  <c r="N52" i="57"/>
  <c r="M52" i="57"/>
  <c r="L52" i="57"/>
  <c r="K52" i="57"/>
  <c r="J52" i="57"/>
  <c r="I52" i="57"/>
  <c r="H52" i="57"/>
  <c r="G52" i="57"/>
  <c r="F52" i="57"/>
  <c r="E52" i="57"/>
  <c r="D52" i="57"/>
  <c r="C52" i="57"/>
  <c r="T51" i="57"/>
  <c r="S51" i="57"/>
  <c r="R51" i="57"/>
  <c r="Q51" i="57"/>
  <c r="N51" i="57"/>
  <c r="M51" i="57"/>
  <c r="L51" i="57"/>
  <c r="K51" i="57"/>
  <c r="J51" i="57"/>
  <c r="I51" i="57"/>
  <c r="H51" i="57"/>
  <c r="G51" i="57"/>
  <c r="F51" i="57"/>
  <c r="E51" i="57"/>
  <c r="D51" i="57"/>
  <c r="C51" i="57"/>
  <c r="T50" i="57"/>
  <c r="S50" i="57"/>
  <c r="R50" i="57"/>
  <c r="Q50" i="57"/>
  <c r="N50" i="57"/>
  <c r="M50" i="57"/>
  <c r="L50" i="57"/>
  <c r="K50" i="57"/>
  <c r="J50" i="57"/>
  <c r="I50" i="57"/>
  <c r="H50" i="57"/>
  <c r="G50" i="57"/>
  <c r="F50" i="57"/>
  <c r="E50" i="57"/>
  <c r="D50" i="57"/>
  <c r="C50" i="57"/>
  <c r="T49" i="57"/>
  <c r="S49" i="57"/>
  <c r="R49" i="57"/>
  <c r="Q49" i="57"/>
  <c r="N49" i="57"/>
  <c r="M49" i="57"/>
  <c r="L49" i="57"/>
  <c r="K49" i="57"/>
  <c r="J49" i="57"/>
  <c r="I49" i="57"/>
  <c r="H49" i="57"/>
  <c r="G49" i="57"/>
  <c r="F49" i="57"/>
  <c r="E49" i="57"/>
  <c r="D49" i="57"/>
  <c r="C49" i="57"/>
  <c r="T48" i="57"/>
  <c r="S48" i="57"/>
  <c r="R48" i="57"/>
  <c r="Q48" i="57"/>
  <c r="N48" i="57"/>
  <c r="M48" i="57"/>
  <c r="L48" i="57"/>
  <c r="K48" i="57"/>
  <c r="J48" i="57"/>
  <c r="I48" i="57"/>
  <c r="H48" i="57"/>
  <c r="G48" i="57"/>
  <c r="F48" i="57"/>
  <c r="E48" i="57"/>
  <c r="D48" i="57"/>
  <c r="C48" i="57"/>
  <c r="T47" i="57"/>
  <c r="S47" i="57"/>
  <c r="R47" i="57"/>
  <c r="Q47" i="57"/>
  <c r="N47" i="57"/>
  <c r="M47" i="57"/>
  <c r="L47" i="57"/>
  <c r="K47" i="57"/>
  <c r="J47" i="57"/>
  <c r="I47" i="57"/>
  <c r="H47" i="57"/>
  <c r="G47" i="57"/>
  <c r="F47" i="57"/>
  <c r="E47" i="57"/>
  <c r="D47" i="57"/>
  <c r="C47" i="57"/>
  <c r="T46" i="57"/>
  <c r="S46" i="57"/>
  <c r="R46" i="57"/>
  <c r="Q46" i="57"/>
  <c r="N46" i="57"/>
  <c r="M46" i="57"/>
  <c r="L46" i="57"/>
  <c r="K46" i="57"/>
  <c r="J46" i="57"/>
  <c r="I46" i="57"/>
  <c r="H46" i="57"/>
  <c r="G46" i="57"/>
  <c r="F46" i="57"/>
  <c r="E46" i="57"/>
  <c r="D46" i="57"/>
  <c r="C46" i="57"/>
  <c r="T45" i="57"/>
  <c r="S45" i="57"/>
  <c r="R45" i="57"/>
  <c r="Q45" i="57"/>
  <c r="N45" i="57"/>
  <c r="M45" i="57"/>
  <c r="L45" i="57"/>
  <c r="K45" i="57"/>
  <c r="J45" i="57"/>
  <c r="I45" i="57"/>
  <c r="H45" i="57"/>
  <c r="G45" i="57"/>
  <c r="F45" i="57"/>
  <c r="E45" i="57"/>
  <c r="D45" i="57"/>
  <c r="C45" i="57"/>
  <c r="T44" i="57"/>
  <c r="S44" i="57"/>
  <c r="R44" i="57"/>
  <c r="Q44" i="57"/>
  <c r="N44" i="57"/>
  <c r="M44" i="57"/>
  <c r="L44" i="57"/>
  <c r="K44" i="57"/>
  <c r="J44" i="57"/>
  <c r="I44" i="57"/>
  <c r="H44" i="57"/>
  <c r="G44" i="57"/>
  <c r="F44" i="57"/>
  <c r="E44" i="57"/>
  <c r="D44" i="57"/>
  <c r="C44" i="57"/>
  <c r="T43" i="57"/>
  <c r="S43" i="57"/>
  <c r="R43" i="57"/>
  <c r="Q43" i="57"/>
  <c r="N43" i="57"/>
  <c r="M43" i="57"/>
  <c r="L43" i="57"/>
  <c r="K43" i="57"/>
  <c r="J43" i="57"/>
  <c r="I43" i="57"/>
  <c r="H43" i="57"/>
  <c r="G43" i="57"/>
  <c r="F43" i="57"/>
  <c r="E43" i="57"/>
  <c r="D43" i="57"/>
  <c r="C43" i="57"/>
  <c r="T42" i="57"/>
  <c r="S42" i="57"/>
  <c r="R42" i="57"/>
  <c r="Q42" i="57"/>
  <c r="N42" i="57"/>
  <c r="M42" i="57"/>
  <c r="L42" i="57"/>
  <c r="K42" i="57"/>
  <c r="J42" i="57"/>
  <c r="I42" i="57"/>
  <c r="H42" i="57"/>
  <c r="G42" i="57"/>
  <c r="F42" i="57"/>
  <c r="E42" i="57"/>
  <c r="D42" i="57"/>
  <c r="C42" i="57"/>
  <c r="T41" i="57"/>
  <c r="S41" i="57"/>
  <c r="R41" i="57"/>
  <c r="Q41" i="57"/>
  <c r="N41" i="57"/>
  <c r="M41" i="57"/>
  <c r="L41" i="57"/>
  <c r="K41" i="57"/>
  <c r="J41" i="57"/>
  <c r="I41" i="57"/>
  <c r="H41" i="57"/>
  <c r="G41" i="57"/>
  <c r="F41" i="57"/>
  <c r="E41" i="57"/>
  <c r="D41" i="57"/>
  <c r="C41" i="57"/>
  <c r="T40" i="57"/>
  <c r="S40" i="57"/>
  <c r="R40" i="57"/>
  <c r="Q40" i="57"/>
  <c r="N40" i="57"/>
  <c r="M40" i="57"/>
  <c r="L40" i="57"/>
  <c r="K40" i="57"/>
  <c r="J40" i="57"/>
  <c r="I40" i="57"/>
  <c r="H40" i="57"/>
  <c r="G40" i="57"/>
  <c r="F40" i="57"/>
  <c r="E40" i="57"/>
  <c r="D40" i="57"/>
  <c r="C40" i="57"/>
  <c r="T39" i="57"/>
  <c r="S39" i="57"/>
  <c r="R39" i="57"/>
  <c r="Q39" i="57"/>
  <c r="N39" i="57"/>
  <c r="M39" i="57"/>
  <c r="L39" i="57"/>
  <c r="K39" i="57"/>
  <c r="J39" i="57"/>
  <c r="I39" i="57"/>
  <c r="H39" i="57"/>
  <c r="G39" i="57"/>
  <c r="F39" i="57"/>
  <c r="E39" i="57"/>
  <c r="D39" i="57"/>
  <c r="C39" i="57"/>
  <c r="T38" i="57"/>
  <c r="S38" i="57"/>
  <c r="R38" i="57"/>
  <c r="Q38" i="57"/>
  <c r="N38" i="57"/>
  <c r="M38" i="57"/>
  <c r="L38" i="57"/>
  <c r="K38" i="57"/>
  <c r="J38" i="57"/>
  <c r="I38" i="57"/>
  <c r="H38" i="57"/>
  <c r="G38" i="57"/>
  <c r="F38" i="57"/>
  <c r="E38" i="57"/>
  <c r="D38" i="57"/>
  <c r="C38" i="57"/>
  <c r="T37" i="57"/>
  <c r="S37" i="57"/>
  <c r="R37" i="57"/>
  <c r="Q37" i="57"/>
  <c r="N37" i="57"/>
  <c r="M37" i="57"/>
  <c r="L37" i="57"/>
  <c r="K37" i="57"/>
  <c r="J37" i="57"/>
  <c r="I37" i="57"/>
  <c r="H37" i="57"/>
  <c r="G37" i="57"/>
  <c r="F37" i="57"/>
  <c r="E37" i="57"/>
  <c r="D37" i="57"/>
  <c r="C37" i="57"/>
  <c r="T36" i="57"/>
  <c r="S36" i="57"/>
  <c r="R36" i="57"/>
  <c r="Q36" i="57"/>
  <c r="N36" i="57"/>
  <c r="M36" i="57"/>
  <c r="L36" i="57"/>
  <c r="K36" i="57"/>
  <c r="J36" i="57"/>
  <c r="I36" i="57"/>
  <c r="H36" i="57"/>
  <c r="G36" i="57"/>
  <c r="F36" i="57"/>
  <c r="E36" i="57"/>
  <c r="D36" i="57"/>
  <c r="C36" i="57"/>
  <c r="T35" i="57"/>
  <c r="S35" i="57"/>
  <c r="R35" i="57"/>
  <c r="Q35" i="57"/>
  <c r="N35" i="57"/>
  <c r="M35" i="57"/>
  <c r="L35" i="57"/>
  <c r="K35" i="57"/>
  <c r="J35" i="57"/>
  <c r="I35" i="57"/>
  <c r="H35" i="57"/>
  <c r="G35" i="57"/>
  <c r="F35" i="57"/>
  <c r="E35" i="57"/>
  <c r="D35" i="57"/>
  <c r="C35" i="57"/>
  <c r="T34" i="57"/>
  <c r="S34" i="57"/>
  <c r="R34" i="57"/>
  <c r="Q34" i="57"/>
  <c r="N34" i="57"/>
  <c r="M34" i="57"/>
  <c r="L34" i="57"/>
  <c r="K34" i="57"/>
  <c r="J34" i="57"/>
  <c r="I34" i="57"/>
  <c r="H34" i="57"/>
  <c r="G34" i="57"/>
  <c r="F34" i="57"/>
  <c r="E34" i="57"/>
  <c r="D34" i="57"/>
  <c r="C34" i="57"/>
  <c r="T33" i="57"/>
  <c r="S33" i="57"/>
  <c r="R33" i="57"/>
  <c r="Q33" i="57"/>
  <c r="N33" i="57"/>
  <c r="M33" i="57"/>
  <c r="L33" i="57"/>
  <c r="K33" i="57"/>
  <c r="J33" i="57"/>
  <c r="I33" i="57"/>
  <c r="H33" i="57"/>
  <c r="G33" i="57"/>
  <c r="F33" i="57"/>
  <c r="E33" i="57"/>
  <c r="D33" i="57"/>
  <c r="C33" i="57"/>
  <c r="T32" i="57"/>
  <c r="S32" i="57"/>
  <c r="R32" i="57"/>
  <c r="Q32" i="57"/>
  <c r="N32" i="57"/>
  <c r="M32" i="57"/>
  <c r="L32" i="57"/>
  <c r="K32" i="57"/>
  <c r="J32" i="57"/>
  <c r="I32" i="57"/>
  <c r="H32" i="57"/>
  <c r="G32" i="57"/>
  <c r="F32" i="57"/>
  <c r="E32" i="57"/>
  <c r="D32" i="57"/>
  <c r="C32" i="57"/>
  <c r="T31" i="57"/>
  <c r="S31" i="57"/>
  <c r="R31" i="57"/>
  <c r="Q31" i="57"/>
  <c r="N31" i="57"/>
  <c r="M31" i="57"/>
  <c r="L31" i="57"/>
  <c r="K31" i="57"/>
  <c r="J31" i="57"/>
  <c r="I31" i="57"/>
  <c r="H31" i="57"/>
  <c r="G31" i="57"/>
  <c r="F31" i="57"/>
  <c r="E31" i="57"/>
  <c r="D31" i="57"/>
  <c r="C31" i="57"/>
  <c r="T30" i="57"/>
  <c r="S30" i="57"/>
  <c r="R30" i="57"/>
  <c r="Q30" i="57"/>
  <c r="N30" i="57"/>
  <c r="M30" i="57"/>
  <c r="L30" i="57"/>
  <c r="K30" i="57"/>
  <c r="J30" i="57"/>
  <c r="I30" i="57"/>
  <c r="H30" i="57"/>
  <c r="G30" i="57"/>
  <c r="F30" i="57"/>
  <c r="E30" i="57"/>
  <c r="D30" i="57"/>
  <c r="C30" i="57"/>
  <c r="T29" i="57"/>
  <c r="S29" i="57"/>
  <c r="R29" i="57"/>
  <c r="Q29" i="57"/>
  <c r="N29" i="57"/>
  <c r="M29" i="57"/>
  <c r="L29" i="57"/>
  <c r="K29" i="57"/>
  <c r="J29" i="57"/>
  <c r="I29" i="57"/>
  <c r="H29" i="57"/>
  <c r="G29" i="57"/>
  <c r="F29" i="57"/>
  <c r="E29" i="57"/>
  <c r="D29" i="57"/>
  <c r="C29" i="57"/>
  <c r="T28" i="57"/>
  <c r="S28" i="57"/>
  <c r="R28" i="57"/>
  <c r="Q28" i="57"/>
  <c r="N28" i="57"/>
  <c r="M28" i="57"/>
  <c r="L28" i="57"/>
  <c r="K28" i="57"/>
  <c r="J28" i="57"/>
  <c r="I28" i="57"/>
  <c r="H28" i="57"/>
  <c r="G28" i="57"/>
  <c r="F28" i="57"/>
  <c r="E28" i="57"/>
  <c r="D28" i="57"/>
  <c r="C28" i="57"/>
  <c r="T27" i="57"/>
  <c r="S27" i="57"/>
  <c r="R27" i="57"/>
  <c r="Q27" i="57"/>
  <c r="N27" i="57"/>
  <c r="M27" i="57"/>
  <c r="L27" i="57"/>
  <c r="K27" i="57"/>
  <c r="J27" i="57"/>
  <c r="I27" i="57"/>
  <c r="H27" i="57"/>
  <c r="G27" i="57"/>
  <c r="F27" i="57"/>
  <c r="E27" i="57"/>
  <c r="D27" i="57"/>
  <c r="C27" i="57"/>
  <c r="T26" i="57"/>
  <c r="S26" i="57"/>
  <c r="R26" i="57"/>
  <c r="Q26" i="57"/>
  <c r="N26" i="57"/>
  <c r="M26" i="57"/>
  <c r="L26" i="57"/>
  <c r="K26" i="57"/>
  <c r="J26" i="57"/>
  <c r="I26" i="57"/>
  <c r="H26" i="57"/>
  <c r="G26" i="57"/>
  <c r="F26" i="57"/>
  <c r="E26" i="57"/>
  <c r="D26" i="57"/>
  <c r="C26" i="57"/>
  <c r="T25" i="57"/>
  <c r="S25" i="57"/>
  <c r="R25" i="57"/>
  <c r="Q25" i="57"/>
  <c r="N25" i="57"/>
  <c r="M25" i="57"/>
  <c r="L25" i="57"/>
  <c r="K25" i="57"/>
  <c r="J25" i="57"/>
  <c r="I25" i="57"/>
  <c r="H25" i="57"/>
  <c r="G25" i="57"/>
  <c r="F25" i="57"/>
  <c r="E25" i="57"/>
  <c r="D25" i="57"/>
  <c r="C25" i="57"/>
  <c r="T24" i="57"/>
  <c r="S24" i="57"/>
  <c r="R24" i="57"/>
  <c r="Q24" i="57"/>
  <c r="N24" i="57"/>
  <c r="M24" i="57"/>
  <c r="L24" i="57"/>
  <c r="K24" i="57"/>
  <c r="J24" i="57"/>
  <c r="I24" i="57"/>
  <c r="H24" i="57"/>
  <c r="G24" i="57"/>
  <c r="F24" i="57"/>
  <c r="E24" i="57"/>
  <c r="D24" i="57"/>
  <c r="C24" i="57"/>
  <c r="T23" i="57"/>
  <c r="S23" i="57"/>
  <c r="R23" i="57"/>
  <c r="Q23" i="57"/>
  <c r="N23" i="57"/>
  <c r="M23" i="57"/>
  <c r="L23" i="57"/>
  <c r="K23" i="57"/>
  <c r="J23" i="57"/>
  <c r="I23" i="57"/>
  <c r="H23" i="57"/>
  <c r="G23" i="57"/>
  <c r="F23" i="57"/>
  <c r="E23" i="57"/>
  <c r="D23" i="57"/>
  <c r="C23" i="57"/>
  <c r="T22" i="57"/>
  <c r="S22" i="57"/>
  <c r="R22" i="57"/>
  <c r="Q22" i="57"/>
  <c r="N22" i="57"/>
  <c r="M22" i="57"/>
  <c r="L22" i="57"/>
  <c r="K22" i="57"/>
  <c r="J22" i="57"/>
  <c r="I22" i="57"/>
  <c r="H22" i="57"/>
  <c r="G22" i="57"/>
  <c r="F22" i="57"/>
  <c r="E22" i="57"/>
  <c r="D22" i="57"/>
  <c r="C22" i="57"/>
  <c r="T21" i="57"/>
  <c r="S21" i="57"/>
  <c r="R21" i="57"/>
  <c r="Q21" i="57"/>
  <c r="N21" i="57"/>
  <c r="M21" i="57"/>
  <c r="L21" i="57"/>
  <c r="K21" i="57"/>
  <c r="J21" i="57"/>
  <c r="I21" i="57"/>
  <c r="H21" i="57"/>
  <c r="G21" i="57"/>
  <c r="F21" i="57"/>
  <c r="E21" i="57"/>
  <c r="D21" i="57"/>
  <c r="C21" i="57"/>
  <c r="T20" i="57"/>
  <c r="S20" i="57"/>
  <c r="R20" i="57"/>
  <c r="Q20" i="57"/>
  <c r="N20" i="57"/>
  <c r="M20" i="57"/>
  <c r="L20" i="57"/>
  <c r="K20" i="57"/>
  <c r="J20" i="57"/>
  <c r="I20" i="57"/>
  <c r="H20" i="57"/>
  <c r="G20" i="57"/>
  <c r="F20" i="57"/>
  <c r="E20" i="57"/>
  <c r="D20" i="57"/>
  <c r="C20" i="57"/>
  <c r="T19" i="57"/>
  <c r="S19" i="57"/>
  <c r="R19" i="57"/>
  <c r="Q19" i="57"/>
  <c r="N19" i="57"/>
  <c r="M19" i="57"/>
  <c r="L19" i="57"/>
  <c r="K19" i="57"/>
  <c r="J19" i="57"/>
  <c r="I19" i="57"/>
  <c r="H19" i="57"/>
  <c r="G19" i="57"/>
  <c r="F19" i="57"/>
  <c r="E19" i="57"/>
  <c r="D19" i="57"/>
  <c r="C19" i="57"/>
  <c r="T18" i="57"/>
  <c r="S18" i="57"/>
  <c r="R18" i="57"/>
  <c r="Q18" i="57"/>
  <c r="N18" i="57"/>
  <c r="M18" i="57"/>
  <c r="L18" i="57"/>
  <c r="K18" i="57"/>
  <c r="J18" i="57"/>
  <c r="I18" i="57"/>
  <c r="H18" i="57"/>
  <c r="G18" i="57"/>
  <c r="F18" i="57"/>
  <c r="E18" i="57"/>
  <c r="D18" i="57"/>
  <c r="C18" i="57"/>
  <c r="T17" i="57"/>
  <c r="S17" i="57"/>
  <c r="R17" i="57"/>
  <c r="Q17" i="57"/>
  <c r="N17" i="57"/>
  <c r="M17" i="57"/>
  <c r="L17" i="57"/>
  <c r="K17" i="57"/>
  <c r="J17" i="57"/>
  <c r="I17" i="57"/>
  <c r="H17" i="57"/>
  <c r="G17" i="57"/>
  <c r="F17" i="57"/>
  <c r="E17" i="57"/>
  <c r="D17" i="57"/>
  <c r="C17" i="57"/>
  <c r="T16" i="57"/>
  <c r="S16" i="57"/>
  <c r="R16" i="57"/>
  <c r="Q16" i="57"/>
  <c r="N16" i="57"/>
  <c r="M16" i="57"/>
  <c r="L16" i="57"/>
  <c r="K16" i="57"/>
  <c r="J16" i="57"/>
  <c r="I16" i="57"/>
  <c r="H16" i="57"/>
  <c r="G16" i="57"/>
  <c r="F16" i="57"/>
  <c r="E16" i="57"/>
  <c r="D16" i="57"/>
  <c r="C16" i="57"/>
  <c r="T15" i="57"/>
  <c r="S15" i="57"/>
  <c r="R15" i="57"/>
  <c r="Q15" i="57"/>
  <c r="N15" i="57"/>
  <c r="M15" i="57"/>
  <c r="L15" i="57"/>
  <c r="K15" i="57"/>
  <c r="J15" i="57"/>
  <c r="I15" i="57"/>
  <c r="H15" i="57"/>
  <c r="G15" i="57"/>
  <c r="F15" i="57"/>
  <c r="E15" i="57"/>
  <c r="D15" i="57"/>
  <c r="C15" i="57"/>
  <c r="T14" i="57"/>
  <c r="S14" i="57"/>
  <c r="R14" i="57"/>
  <c r="Q14" i="57"/>
  <c r="N14" i="57"/>
  <c r="M14" i="57"/>
  <c r="L14" i="57"/>
  <c r="K14" i="57"/>
  <c r="J14" i="57"/>
  <c r="I14" i="57"/>
  <c r="H14" i="57"/>
  <c r="G14" i="57"/>
  <c r="F14" i="57"/>
  <c r="E14" i="57"/>
  <c r="D14" i="57"/>
  <c r="C14" i="57"/>
  <c r="T13" i="57"/>
  <c r="S13" i="57"/>
  <c r="R13" i="57"/>
  <c r="Q13" i="57"/>
  <c r="N13" i="57"/>
  <c r="M13" i="57"/>
  <c r="L13" i="57"/>
  <c r="K13" i="57"/>
  <c r="J13" i="57"/>
  <c r="I13" i="57"/>
  <c r="H13" i="57"/>
  <c r="G13" i="57"/>
  <c r="F13" i="57"/>
  <c r="E13" i="57"/>
  <c r="D13" i="57"/>
  <c r="C13" i="57"/>
  <c r="T12" i="57"/>
  <c r="S12" i="57"/>
  <c r="R12" i="57"/>
  <c r="Q12" i="57"/>
  <c r="N12" i="57"/>
  <c r="M12" i="57"/>
  <c r="L12" i="57"/>
  <c r="K12" i="57"/>
  <c r="J12" i="57"/>
  <c r="I12" i="57"/>
  <c r="H12" i="57"/>
  <c r="G12" i="57"/>
  <c r="F12" i="57"/>
  <c r="E12" i="57"/>
  <c r="D12" i="57"/>
  <c r="C12" i="57"/>
  <c r="T11" i="57"/>
  <c r="S11" i="57"/>
  <c r="R11" i="57"/>
  <c r="Q11" i="57"/>
  <c r="N11" i="57"/>
  <c r="M11" i="57"/>
  <c r="L11" i="57"/>
  <c r="K11" i="57"/>
  <c r="J11" i="57"/>
  <c r="I11" i="57"/>
  <c r="H11" i="57"/>
  <c r="G11" i="57"/>
  <c r="F11" i="57"/>
  <c r="E11" i="57"/>
  <c r="D11" i="57"/>
  <c r="C11" i="57"/>
  <c r="T10" i="57"/>
  <c r="S10" i="57"/>
  <c r="R10" i="57"/>
  <c r="Q10" i="57"/>
  <c r="N10" i="57"/>
  <c r="M10" i="57"/>
  <c r="L10" i="57"/>
  <c r="K10" i="57"/>
  <c r="J10" i="57"/>
  <c r="I10" i="57"/>
  <c r="H10" i="57"/>
  <c r="G10" i="57"/>
  <c r="F10" i="57"/>
  <c r="E10" i="57"/>
  <c r="D10" i="57"/>
  <c r="C10" i="57"/>
  <c r="T9" i="57"/>
  <c r="S9" i="57"/>
  <c r="R9" i="57"/>
  <c r="Q9" i="57"/>
  <c r="N9" i="57"/>
  <c r="M9" i="57"/>
  <c r="L9" i="57"/>
  <c r="K9" i="57"/>
  <c r="J9" i="57"/>
  <c r="I9" i="57"/>
  <c r="H9" i="57"/>
  <c r="G9" i="57"/>
  <c r="F9" i="57"/>
  <c r="E9" i="57"/>
  <c r="D9" i="57"/>
  <c r="C9" i="57"/>
  <c r="T8" i="57"/>
  <c r="S8" i="57"/>
  <c r="R8" i="57"/>
  <c r="Q8" i="57"/>
  <c r="N8" i="57"/>
  <c r="M8" i="57"/>
  <c r="L8" i="57"/>
  <c r="K8" i="57"/>
  <c r="J8" i="57"/>
  <c r="I8" i="57"/>
  <c r="H8" i="57"/>
  <c r="G8" i="57"/>
  <c r="F8" i="57"/>
  <c r="E8" i="57"/>
  <c r="D8" i="57"/>
  <c r="C8" i="57"/>
  <c r="T7" i="57"/>
  <c r="S7" i="57"/>
  <c r="R7" i="57"/>
  <c r="Q7" i="57"/>
  <c r="N7" i="57"/>
  <c r="M7" i="57"/>
  <c r="L7" i="57"/>
  <c r="K7" i="57"/>
  <c r="J7" i="57"/>
  <c r="I7" i="57"/>
  <c r="H7" i="57"/>
  <c r="G7" i="57"/>
  <c r="F7" i="57"/>
  <c r="E7" i="57"/>
  <c r="D7" i="57"/>
  <c r="C7" i="57"/>
  <c r="T6" i="57"/>
  <c r="S6" i="57"/>
  <c r="R6" i="57"/>
  <c r="Q6" i="57"/>
  <c r="N6" i="57"/>
  <c r="M6" i="57"/>
  <c r="L6" i="57"/>
  <c r="K6" i="57"/>
  <c r="J6" i="57"/>
  <c r="I6" i="57"/>
  <c r="H6" i="57"/>
  <c r="G6" i="57"/>
  <c r="F6" i="57"/>
  <c r="E6" i="57"/>
  <c r="D6" i="57"/>
  <c r="C6" i="57"/>
  <c r="T5" i="57"/>
  <c r="S5" i="57"/>
  <c r="R5" i="57"/>
  <c r="Q5" i="57"/>
  <c r="N5" i="57"/>
  <c r="M5" i="57"/>
  <c r="L5" i="57"/>
  <c r="K5" i="57"/>
  <c r="J5" i="57"/>
  <c r="I5" i="57"/>
  <c r="H5" i="57"/>
  <c r="G5" i="57"/>
  <c r="F5" i="57"/>
  <c r="E5" i="57"/>
  <c r="D5" i="57"/>
  <c r="C5" i="57"/>
  <c r="T4" i="57"/>
  <c r="S4" i="57"/>
  <c r="R4" i="57"/>
  <c r="Q4" i="57"/>
  <c r="N4" i="57"/>
  <c r="M4" i="57"/>
  <c r="L4" i="57"/>
  <c r="K4" i="57"/>
  <c r="J4" i="57"/>
  <c r="I4" i="57"/>
  <c r="H4" i="57"/>
  <c r="G4" i="57"/>
  <c r="F4" i="57"/>
  <c r="E4" i="57"/>
  <c r="D4" i="57"/>
  <c r="C4" i="57"/>
  <c r="T3" i="57"/>
  <c r="S3" i="57"/>
  <c r="R3" i="57"/>
  <c r="Q3" i="57"/>
  <c r="N3" i="57"/>
  <c r="M3" i="57"/>
  <c r="L3" i="57"/>
  <c r="K3" i="57"/>
  <c r="J3" i="57"/>
  <c r="I3" i="57"/>
  <c r="H3" i="57"/>
  <c r="G3" i="57"/>
  <c r="F3" i="57"/>
  <c r="E3" i="57"/>
  <c r="D3" i="57"/>
  <c r="C3" i="57"/>
  <c r="T2" i="57"/>
  <c r="S2" i="57"/>
  <c r="R2" i="57"/>
  <c r="Q2" i="57"/>
  <c r="N2" i="57"/>
  <c r="M2" i="57"/>
  <c r="L2" i="57"/>
  <c r="K2" i="57"/>
  <c r="J2" i="57"/>
  <c r="I2" i="57"/>
  <c r="H2" i="57"/>
  <c r="G2" i="57"/>
  <c r="F2" i="57"/>
  <c r="E2" i="57"/>
  <c r="D2" i="57"/>
  <c r="C2" i="57"/>
  <c r="U85" i="57"/>
  <c r="O85" i="57"/>
  <c r="F107" i="56"/>
  <c r="U106" i="56"/>
  <c r="U84" i="57" s="1"/>
  <c r="O84" i="57"/>
  <c r="F106" i="56"/>
  <c r="U104" i="56"/>
  <c r="U83" i="57" s="1"/>
  <c r="O83" i="57"/>
  <c r="F104" i="56"/>
  <c r="U103" i="56"/>
  <c r="U82" i="57" s="1"/>
  <c r="O82" i="57"/>
  <c r="F103" i="56"/>
  <c r="U101" i="56"/>
  <c r="U81" i="57" s="1"/>
  <c r="O81" i="57"/>
  <c r="F101" i="56"/>
  <c r="U100" i="56"/>
  <c r="U80" i="57" s="1"/>
  <c r="O80" i="57"/>
  <c r="F100" i="56"/>
  <c r="U98" i="56"/>
  <c r="U79" i="57" s="1"/>
  <c r="O79" i="57"/>
  <c r="F98" i="56"/>
  <c r="U97" i="56"/>
  <c r="U78" i="57" s="1"/>
  <c r="O78" i="57"/>
  <c r="F97" i="56"/>
  <c r="U95" i="56"/>
  <c r="U77" i="57" s="1"/>
  <c r="O77" i="57"/>
  <c r="F95" i="56"/>
  <c r="U94" i="56"/>
  <c r="U76" i="57" s="1"/>
  <c r="O76" i="57"/>
  <c r="F94" i="56"/>
  <c r="U92" i="56"/>
  <c r="U75" i="57" s="1"/>
  <c r="O75" i="57"/>
  <c r="F92" i="56"/>
  <c r="U91" i="56"/>
  <c r="U74" i="57" s="1"/>
  <c r="O74" i="57"/>
  <c r="T79" i="56"/>
  <c r="S79" i="56"/>
  <c r="R79" i="56"/>
  <c r="Q79" i="56"/>
  <c r="U78" i="56"/>
  <c r="U71" i="57" s="1"/>
  <c r="O78" i="56"/>
  <c r="O71" i="57" s="1"/>
  <c r="F78" i="56"/>
  <c r="U77" i="56"/>
  <c r="U70" i="57" s="1"/>
  <c r="O77" i="56"/>
  <c r="O70" i="57" s="1"/>
  <c r="F77" i="56"/>
  <c r="U76" i="56"/>
  <c r="U69" i="57" s="1"/>
  <c r="O76" i="56"/>
  <c r="O69" i="57" s="1"/>
  <c r="F76" i="56"/>
  <c r="U75" i="56"/>
  <c r="O75" i="56"/>
  <c r="P75" i="56" s="1"/>
  <c r="V75" i="56" s="1"/>
  <c r="F75" i="56"/>
  <c r="U74" i="56"/>
  <c r="U68" i="57" s="1"/>
  <c r="O74" i="56"/>
  <c r="O68" i="57" s="1"/>
  <c r="F74" i="56"/>
  <c r="U73" i="56"/>
  <c r="U67" i="57" s="1"/>
  <c r="O73" i="56"/>
  <c r="O67" i="57" s="1"/>
  <c r="F73" i="56"/>
  <c r="U72" i="56"/>
  <c r="U66" i="57" s="1"/>
  <c r="O72" i="56"/>
  <c r="O66" i="57" s="1"/>
  <c r="F72" i="56"/>
  <c r="U71" i="56"/>
  <c r="U65" i="57" s="1"/>
  <c r="O71" i="56"/>
  <c r="O65" i="57" s="1"/>
  <c r="F71" i="56"/>
  <c r="U70" i="56"/>
  <c r="U64" i="57" s="1"/>
  <c r="O70" i="56"/>
  <c r="O64" i="57" s="1"/>
  <c r="F70" i="56"/>
  <c r="U69" i="56"/>
  <c r="U63" i="57" s="1"/>
  <c r="O69" i="56"/>
  <c r="O63" i="57" s="1"/>
  <c r="F69" i="56"/>
  <c r="U68" i="56"/>
  <c r="U62" i="57" s="1"/>
  <c r="O68" i="56"/>
  <c r="O62" i="57" s="1"/>
  <c r="F68" i="56"/>
  <c r="U67" i="56"/>
  <c r="U61" i="57" s="1"/>
  <c r="P67" i="56"/>
  <c r="P61" i="57" s="1"/>
  <c r="O67" i="56"/>
  <c r="O61" i="57" s="1"/>
  <c r="F67" i="56"/>
  <c r="U66" i="56"/>
  <c r="U60" i="57" s="1"/>
  <c r="O66" i="56"/>
  <c r="O60" i="57" s="1"/>
  <c r="F66" i="56"/>
  <c r="U65" i="56"/>
  <c r="U59" i="57" s="1"/>
  <c r="O65" i="56"/>
  <c r="O59" i="57" s="1"/>
  <c r="F65" i="56"/>
  <c r="U64" i="56"/>
  <c r="U58" i="57" s="1"/>
  <c r="O64" i="56"/>
  <c r="O58" i="57" s="1"/>
  <c r="F64" i="56"/>
  <c r="U63" i="56"/>
  <c r="U57" i="57" s="1"/>
  <c r="O63" i="56"/>
  <c r="O57" i="57" s="1"/>
  <c r="F63" i="56"/>
  <c r="U62" i="56"/>
  <c r="U56" i="57" s="1"/>
  <c r="O62" i="56"/>
  <c r="O56" i="57" s="1"/>
  <c r="F62" i="56"/>
  <c r="U61" i="56"/>
  <c r="U55" i="57" s="1"/>
  <c r="O61" i="56"/>
  <c r="O55" i="57" s="1"/>
  <c r="F61" i="56"/>
  <c r="U60" i="56"/>
  <c r="U54" i="57" s="1"/>
  <c r="O60" i="56"/>
  <c r="O54" i="57" s="1"/>
  <c r="F60" i="56"/>
  <c r="U59" i="56"/>
  <c r="U53" i="57" s="1"/>
  <c r="O59" i="56"/>
  <c r="O53" i="57" s="1"/>
  <c r="F59" i="56"/>
  <c r="U58" i="56"/>
  <c r="U52" i="57" s="1"/>
  <c r="O58" i="56"/>
  <c r="O52" i="57" s="1"/>
  <c r="F58" i="56"/>
  <c r="U57" i="56"/>
  <c r="U51" i="57" s="1"/>
  <c r="O57" i="56"/>
  <c r="O51" i="57" s="1"/>
  <c r="F57" i="56"/>
  <c r="U56" i="56"/>
  <c r="U50" i="57" s="1"/>
  <c r="O56" i="56"/>
  <c r="O50" i="57" s="1"/>
  <c r="F56" i="56"/>
  <c r="U55" i="56"/>
  <c r="U49" i="57" s="1"/>
  <c r="O55" i="56"/>
  <c r="O49" i="57" s="1"/>
  <c r="F55" i="56"/>
  <c r="U54" i="56"/>
  <c r="U48" i="57" s="1"/>
  <c r="O54" i="56"/>
  <c r="O48" i="57" s="1"/>
  <c r="F54" i="56"/>
  <c r="U53" i="56"/>
  <c r="U47" i="57" s="1"/>
  <c r="O53" i="56"/>
  <c r="O47" i="57" s="1"/>
  <c r="F53" i="56"/>
  <c r="U52" i="56"/>
  <c r="U46" i="57" s="1"/>
  <c r="O52" i="56"/>
  <c r="O46" i="57" s="1"/>
  <c r="F52" i="56"/>
  <c r="U51" i="56"/>
  <c r="U45" i="57" s="1"/>
  <c r="O51" i="56"/>
  <c r="O45" i="57" s="1"/>
  <c r="F51" i="56"/>
  <c r="U50" i="56"/>
  <c r="U44" i="57" s="1"/>
  <c r="O50" i="56"/>
  <c r="O44" i="57" s="1"/>
  <c r="F50" i="56"/>
  <c r="U49" i="56"/>
  <c r="U43" i="57" s="1"/>
  <c r="O49" i="56"/>
  <c r="O43" i="57" s="1"/>
  <c r="F49" i="56"/>
  <c r="U48" i="56"/>
  <c r="U42" i="57" s="1"/>
  <c r="O48" i="56"/>
  <c r="O42" i="57" s="1"/>
  <c r="F48" i="56"/>
  <c r="U47" i="56"/>
  <c r="U41" i="57" s="1"/>
  <c r="O47" i="56"/>
  <c r="O41" i="57" s="1"/>
  <c r="F47" i="56"/>
  <c r="U46" i="56"/>
  <c r="U40" i="57" s="1"/>
  <c r="O46" i="56"/>
  <c r="P46" i="56" s="1"/>
  <c r="F46" i="56"/>
  <c r="U45" i="56"/>
  <c r="U39" i="57" s="1"/>
  <c r="O45" i="56"/>
  <c r="O39" i="57" s="1"/>
  <c r="F45" i="56"/>
  <c r="U44" i="56"/>
  <c r="U38" i="57" s="1"/>
  <c r="O44" i="56"/>
  <c r="P44" i="56" s="1"/>
  <c r="F44" i="56"/>
  <c r="U43" i="56"/>
  <c r="U37" i="57" s="1"/>
  <c r="O43" i="56"/>
  <c r="O37" i="57" s="1"/>
  <c r="F43" i="56"/>
  <c r="U42" i="56"/>
  <c r="U36" i="57" s="1"/>
  <c r="O42" i="56"/>
  <c r="P42" i="56" s="1"/>
  <c r="F42" i="56"/>
  <c r="U41" i="56"/>
  <c r="U35" i="57" s="1"/>
  <c r="O41" i="56"/>
  <c r="O35" i="57" s="1"/>
  <c r="F41" i="56"/>
  <c r="U40" i="56"/>
  <c r="U34" i="57" s="1"/>
  <c r="O40" i="56"/>
  <c r="P40" i="56" s="1"/>
  <c r="F40" i="56"/>
  <c r="U39" i="56"/>
  <c r="U33" i="57" s="1"/>
  <c r="O39" i="56"/>
  <c r="O33" i="57" s="1"/>
  <c r="F39" i="56"/>
  <c r="U38" i="56"/>
  <c r="U32" i="57" s="1"/>
  <c r="O38" i="56"/>
  <c r="P38" i="56" s="1"/>
  <c r="F38" i="56"/>
  <c r="U37" i="56"/>
  <c r="U31" i="57" s="1"/>
  <c r="O37" i="56"/>
  <c r="O31" i="57" s="1"/>
  <c r="F37" i="56"/>
  <c r="U36" i="56"/>
  <c r="U30" i="57" s="1"/>
  <c r="O36" i="56"/>
  <c r="P36" i="56" s="1"/>
  <c r="F36" i="56"/>
  <c r="U35" i="56"/>
  <c r="U29" i="57" s="1"/>
  <c r="O35" i="56"/>
  <c r="O29" i="57" s="1"/>
  <c r="F35" i="56"/>
  <c r="U34" i="56"/>
  <c r="U28" i="57" s="1"/>
  <c r="O34" i="56"/>
  <c r="P34" i="56" s="1"/>
  <c r="F34" i="56"/>
  <c r="U33" i="56"/>
  <c r="U27" i="57" s="1"/>
  <c r="O33" i="56"/>
  <c r="O27" i="57" s="1"/>
  <c r="F33" i="56"/>
  <c r="U32" i="56"/>
  <c r="U26" i="57" s="1"/>
  <c r="O32" i="56"/>
  <c r="P32" i="56" s="1"/>
  <c r="F32" i="56"/>
  <c r="U31" i="56"/>
  <c r="U25" i="57" s="1"/>
  <c r="O31" i="56"/>
  <c r="O25" i="57" s="1"/>
  <c r="F31" i="56"/>
  <c r="U30" i="56"/>
  <c r="U24" i="57" s="1"/>
  <c r="O30" i="56"/>
  <c r="P30" i="56" s="1"/>
  <c r="F30" i="56"/>
  <c r="U29" i="56"/>
  <c r="U23" i="57" s="1"/>
  <c r="O29" i="56"/>
  <c r="O23" i="57" s="1"/>
  <c r="F29" i="56"/>
  <c r="U28" i="56"/>
  <c r="U22" i="57" s="1"/>
  <c r="O28" i="56"/>
  <c r="P28" i="56" s="1"/>
  <c r="F28" i="56"/>
  <c r="U27" i="56"/>
  <c r="U21" i="57" s="1"/>
  <c r="O27" i="56"/>
  <c r="O21" i="57" s="1"/>
  <c r="F27" i="56"/>
  <c r="U26" i="56"/>
  <c r="U20" i="57" s="1"/>
  <c r="O26" i="56"/>
  <c r="P26" i="56" s="1"/>
  <c r="F26" i="56"/>
  <c r="U25" i="56"/>
  <c r="U19" i="57" s="1"/>
  <c r="O25" i="56"/>
  <c r="O19" i="57" s="1"/>
  <c r="F25" i="56"/>
  <c r="U24" i="56"/>
  <c r="U18" i="57" s="1"/>
  <c r="O24" i="56"/>
  <c r="P24" i="56" s="1"/>
  <c r="F24" i="56"/>
  <c r="U23" i="56"/>
  <c r="U17" i="57" s="1"/>
  <c r="O23" i="56"/>
  <c r="O17" i="57" s="1"/>
  <c r="F23" i="56"/>
  <c r="U22" i="56"/>
  <c r="U16" i="57" s="1"/>
  <c r="O22" i="56"/>
  <c r="P22" i="56" s="1"/>
  <c r="F22" i="56"/>
  <c r="U21" i="56"/>
  <c r="U15" i="57" s="1"/>
  <c r="O21" i="56"/>
  <c r="O15" i="57" s="1"/>
  <c r="F21" i="56"/>
  <c r="U20" i="56"/>
  <c r="U14" i="57" s="1"/>
  <c r="O20" i="56"/>
  <c r="P20" i="56" s="1"/>
  <c r="F20" i="56"/>
  <c r="U19" i="56"/>
  <c r="U13" i="57" s="1"/>
  <c r="O19" i="56"/>
  <c r="O13" i="57" s="1"/>
  <c r="F19" i="56"/>
  <c r="U18" i="56"/>
  <c r="U12" i="57" s="1"/>
  <c r="O18" i="56"/>
  <c r="P18" i="56" s="1"/>
  <c r="F18" i="56"/>
  <c r="U17" i="56"/>
  <c r="U11" i="57" s="1"/>
  <c r="O17" i="56"/>
  <c r="O11" i="57" s="1"/>
  <c r="F17" i="56"/>
  <c r="U16" i="56"/>
  <c r="U10" i="57" s="1"/>
  <c r="O16" i="56"/>
  <c r="P16" i="56" s="1"/>
  <c r="F16" i="56"/>
  <c r="U15" i="56"/>
  <c r="U9" i="57" s="1"/>
  <c r="O15" i="56"/>
  <c r="O9" i="57" s="1"/>
  <c r="F15" i="56"/>
  <c r="U14" i="56"/>
  <c r="U8" i="57" s="1"/>
  <c r="O14" i="56"/>
  <c r="P14" i="56" s="1"/>
  <c r="F14" i="56"/>
  <c r="U13" i="56"/>
  <c r="U7" i="57" s="1"/>
  <c r="O7" i="57"/>
  <c r="U12" i="56"/>
  <c r="U6" i="57" s="1"/>
  <c r="O12" i="56"/>
  <c r="U11" i="56"/>
  <c r="U5" i="57" s="1"/>
  <c r="O11" i="56"/>
  <c r="O5" i="57" s="1"/>
  <c r="U10" i="56"/>
  <c r="U4" i="57" s="1"/>
  <c r="O10" i="56"/>
  <c r="U9" i="56"/>
  <c r="U3" i="57" s="1"/>
  <c r="O9" i="56"/>
  <c r="O3" i="57" s="1"/>
  <c r="U8" i="56"/>
  <c r="U2" i="57" s="1"/>
  <c r="O8" i="56"/>
  <c r="O2" i="57" s="1"/>
  <c r="P106" i="56" l="1"/>
  <c r="P35" i="56"/>
  <c r="P29" i="57" s="1"/>
  <c r="P19" i="56"/>
  <c r="P13" i="57" s="1"/>
  <c r="P51" i="56"/>
  <c r="P45" i="57" s="1"/>
  <c r="P27" i="56"/>
  <c r="P21" i="57" s="1"/>
  <c r="P59" i="56"/>
  <c r="P53" i="57" s="1"/>
  <c r="P94" i="56"/>
  <c r="P11" i="56"/>
  <c r="P5" i="57" s="1"/>
  <c r="P43" i="56"/>
  <c r="P37" i="57" s="1"/>
  <c r="P8" i="56"/>
  <c r="P2" i="57" s="1"/>
  <c r="P23" i="56"/>
  <c r="P17" i="57" s="1"/>
  <c r="P39" i="56"/>
  <c r="P33" i="57" s="1"/>
  <c r="P55" i="56"/>
  <c r="P49" i="57" s="1"/>
  <c r="P71" i="56"/>
  <c r="P65" i="57" s="1"/>
  <c r="P100" i="56"/>
  <c r="P15" i="56"/>
  <c r="P9" i="57" s="1"/>
  <c r="P31" i="56"/>
  <c r="P25" i="57" s="1"/>
  <c r="P47" i="56"/>
  <c r="P41" i="57" s="1"/>
  <c r="P63" i="56"/>
  <c r="P57" i="57" s="1"/>
  <c r="P9" i="56"/>
  <c r="P3" i="57" s="1"/>
  <c r="P13" i="56"/>
  <c r="P7" i="57" s="1"/>
  <c r="P17" i="56"/>
  <c r="P11" i="57" s="1"/>
  <c r="P21" i="56"/>
  <c r="P15" i="57" s="1"/>
  <c r="P25" i="56"/>
  <c r="P19" i="57" s="1"/>
  <c r="P29" i="56"/>
  <c r="P23" i="57" s="1"/>
  <c r="P33" i="56"/>
  <c r="P27" i="57" s="1"/>
  <c r="P37" i="56"/>
  <c r="P31" i="57" s="1"/>
  <c r="P41" i="56"/>
  <c r="P35" i="57" s="1"/>
  <c r="P45" i="56"/>
  <c r="P39" i="57" s="1"/>
  <c r="P49" i="56"/>
  <c r="P43" i="57" s="1"/>
  <c r="P53" i="56"/>
  <c r="P47" i="57" s="1"/>
  <c r="P57" i="56"/>
  <c r="P51" i="57" s="1"/>
  <c r="P61" i="56"/>
  <c r="P55" i="57" s="1"/>
  <c r="P65" i="56"/>
  <c r="P59" i="57" s="1"/>
  <c r="P69" i="56"/>
  <c r="P63" i="57" s="1"/>
  <c r="P73" i="56"/>
  <c r="P67" i="57" s="1"/>
  <c r="P77" i="56"/>
  <c r="P70" i="57" s="1"/>
  <c r="P91" i="56"/>
  <c r="P97" i="56"/>
  <c r="P103" i="56"/>
  <c r="U79" i="56"/>
  <c r="P10" i="56"/>
  <c r="O4" i="57"/>
  <c r="V11" i="56"/>
  <c r="V5" i="57" s="1"/>
  <c r="P12" i="56"/>
  <c r="O6" i="57"/>
  <c r="P10" i="57"/>
  <c r="V16" i="56"/>
  <c r="V10" i="57" s="1"/>
  <c r="P14" i="57"/>
  <c r="V20" i="56"/>
  <c r="V14" i="57" s="1"/>
  <c r="P18" i="57"/>
  <c r="V24" i="56"/>
  <c r="V18" i="57" s="1"/>
  <c r="P22" i="57"/>
  <c r="V28" i="56"/>
  <c r="V22" i="57" s="1"/>
  <c r="P26" i="57"/>
  <c r="V32" i="56"/>
  <c r="V26" i="57" s="1"/>
  <c r="P30" i="57"/>
  <c r="V36" i="56"/>
  <c r="V30" i="57" s="1"/>
  <c r="P34" i="57"/>
  <c r="V40" i="56"/>
  <c r="V34" i="57" s="1"/>
  <c r="P38" i="57"/>
  <c r="V44" i="56"/>
  <c r="V38" i="57" s="1"/>
  <c r="P8" i="57"/>
  <c r="V14" i="56"/>
  <c r="V8" i="57" s="1"/>
  <c r="P12" i="57"/>
  <c r="V18" i="56"/>
  <c r="V12" i="57" s="1"/>
  <c r="P16" i="57"/>
  <c r="V22" i="56"/>
  <c r="V16" i="57" s="1"/>
  <c r="P20" i="57"/>
  <c r="V26" i="56"/>
  <c r="V20" i="57" s="1"/>
  <c r="P24" i="57"/>
  <c r="V30" i="56"/>
  <c r="V24" i="57" s="1"/>
  <c r="P28" i="57"/>
  <c r="V34" i="56"/>
  <c r="V28" i="57" s="1"/>
  <c r="P32" i="57"/>
  <c r="V38" i="56"/>
  <c r="V32" i="57" s="1"/>
  <c r="P36" i="57"/>
  <c r="V42" i="56"/>
  <c r="V36" i="57" s="1"/>
  <c r="P40" i="57"/>
  <c r="V46" i="56"/>
  <c r="V40" i="57" s="1"/>
  <c r="V67" i="56"/>
  <c r="V61" i="57" s="1"/>
  <c r="O8" i="57"/>
  <c r="O10" i="57"/>
  <c r="O12" i="57"/>
  <c r="O14" i="57"/>
  <c r="O16" i="57"/>
  <c r="O18" i="57"/>
  <c r="O20" i="57"/>
  <c r="O22" i="57"/>
  <c r="O24" i="57"/>
  <c r="O26" i="57"/>
  <c r="O28" i="57"/>
  <c r="O30" i="57"/>
  <c r="O32" i="57"/>
  <c r="O34" i="57"/>
  <c r="O36" i="57"/>
  <c r="O38" i="57"/>
  <c r="O40" i="57"/>
  <c r="P48" i="56"/>
  <c r="P50" i="56"/>
  <c r="P52" i="56"/>
  <c r="P54" i="56"/>
  <c r="P56" i="56"/>
  <c r="P58" i="56"/>
  <c r="P60" i="56"/>
  <c r="P62" i="56"/>
  <c r="P64" i="56"/>
  <c r="P66" i="56"/>
  <c r="P68" i="56"/>
  <c r="P70" i="56"/>
  <c r="P72" i="56"/>
  <c r="P74" i="56"/>
  <c r="P76" i="56"/>
  <c r="P78" i="56"/>
  <c r="P92" i="56"/>
  <c r="P95" i="56"/>
  <c r="P98" i="56"/>
  <c r="P101" i="56"/>
  <c r="P104" i="56"/>
  <c r="P107" i="56"/>
  <c r="P82" i="57" l="1"/>
  <c r="P102" i="56"/>
  <c r="V103" i="56"/>
  <c r="V82" i="57" s="1"/>
  <c r="P78" i="57"/>
  <c r="P96" i="56"/>
  <c r="P80" i="57"/>
  <c r="P99" i="56"/>
  <c r="P76" i="57"/>
  <c r="P93" i="56"/>
  <c r="P84" i="57"/>
  <c r="P105" i="56"/>
  <c r="V59" i="56"/>
  <c r="V53" i="57" s="1"/>
  <c r="V65" i="56"/>
  <c r="V59" i="57" s="1"/>
  <c r="V71" i="56"/>
  <c r="V65" i="57" s="1"/>
  <c r="V15" i="56"/>
  <c r="V9" i="57" s="1"/>
  <c r="V47" i="56"/>
  <c r="V41" i="57" s="1"/>
  <c r="V39" i="56"/>
  <c r="V33" i="57" s="1"/>
  <c r="P74" i="57"/>
  <c r="P90" i="56"/>
  <c r="V73" i="56"/>
  <c r="V67" i="57" s="1"/>
  <c r="V51" i="56"/>
  <c r="V45" i="57" s="1"/>
  <c r="V41" i="56"/>
  <c r="V35" i="57" s="1"/>
  <c r="V35" i="56"/>
  <c r="V29" i="57" s="1"/>
  <c r="V91" i="56"/>
  <c r="V74" i="57" s="1"/>
  <c r="V106" i="56"/>
  <c r="V84" i="57" s="1"/>
  <c r="V94" i="56"/>
  <c r="V76" i="57" s="1"/>
  <c r="V100" i="56"/>
  <c r="V80" i="57" s="1"/>
  <c r="V21" i="56"/>
  <c r="V15" i="57" s="1"/>
  <c r="V69" i="56"/>
  <c r="V63" i="57" s="1"/>
  <c r="V8" i="56"/>
  <c r="V2" i="57" s="1"/>
  <c r="P79" i="56"/>
  <c r="V43" i="56"/>
  <c r="V37" i="57" s="1"/>
  <c r="V37" i="56"/>
  <c r="V31" i="57" s="1"/>
  <c r="V31" i="56"/>
  <c r="V25" i="57" s="1"/>
  <c r="V53" i="56"/>
  <c r="V47" i="57" s="1"/>
  <c r="V27" i="56"/>
  <c r="V21" i="57" s="1"/>
  <c r="V19" i="56"/>
  <c r="V13" i="57" s="1"/>
  <c r="V97" i="56"/>
  <c r="V78" i="57" s="1"/>
  <c r="V63" i="56"/>
  <c r="V57" i="57" s="1"/>
  <c r="V23" i="56"/>
  <c r="V17" i="57" s="1"/>
  <c r="V9" i="56"/>
  <c r="V3" i="57" s="1"/>
  <c r="V55" i="56"/>
  <c r="V49" i="57" s="1"/>
  <c r="V61" i="56"/>
  <c r="V55" i="57" s="1"/>
  <c r="V29" i="56"/>
  <c r="V23" i="57" s="1"/>
  <c r="V13" i="56"/>
  <c r="V7" i="57" s="1"/>
  <c r="V77" i="56"/>
  <c r="V70" i="57" s="1"/>
  <c r="V45" i="56"/>
  <c r="V39" i="57" s="1"/>
  <c r="V57" i="56"/>
  <c r="V51" i="57" s="1"/>
  <c r="V17" i="56"/>
  <c r="V11" i="57" s="1"/>
  <c r="V49" i="56"/>
  <c r="V43" i="57" s="1"/>
  <c r="V33" i="56"/>
  <c r="V27" i="57" s="1"/>
  <c r="V25" i="56"/>
  <c r="V19" i="57" s="1"/>
  <c r="V104" i="56"/>
  <c r="V83" i="57" s="1"/>
  <c r="P83" i="57"/>
  <c r="V92" i="56"/>
  <c r="V75" i="57" s="1"/>
  <c r="P75" i="57"/>
  <c r="P66" i="57"/>
  <c r="V72" i="56"/>
  <c r="V66" i="57" s="1"/>
  <c r="P58" i="57"/>
  <c r="V64" i="56"/>
  <c r="V58" i="57" s="1"/>
  <c r="P50" i="57"/>
  <c r="V56" i="56"/>
  <c r="V50" i="57" s="1"/>
  <c r="V107" i="56"/>
  <c r="V85" i="57" s="1"/>
  <c r="P85" i="57"/>
  <c r="V101" i="56"/>
  <c r="V81" i="57" s="1"/>
  <c r="P81" i="57"/>
  <c r="V95" i="56"/>
  <c r="V77" i="57" s="1"/>
  <c r="P77" i="57"/>
  <c r="P71" i="57"/>
  <c r="V78" i="56"/>
  <c r="V71" i="57" s="1"/>
  <c r="P68" i="57"/>
  <c r="V74" i="56"/>
  <c r="V68" i="57" s="1"/>
  <c r="P64" i="57"/>
  <c r="V70" i="56"/>
  <c r="V64" i="57" s="1"/>
  <c r="P60" i="57"/>
  <c r="V66" i="56"/>
  <c r="V60" i="57" s="1"/>
  <c r="P56" i="57"/>
  <c r="V62" i="56"/>
  <c r="V56" i="57" s="1"/>
  <c r="P52" i="57"/>
  <c r="V58" i="56"/>
  <c r="V52" i="57" s="1"/>
  <c r="P48" i="57"/>
  <c r="V54" i="56"/>
  <c r="V48" i="57" s="1"/>
  <c r="P44" i="57"/>
  <c r="V50" i="56"/>
  <c r="V44" i="57" s="1"/>
  <c r="P6" i="57"/>
  <c r="V12" i="56"/>
  <c r="V6" i="57" s="1"/>
  <c r="V98" i="56"/>
  <c r="V79" i="57" s="1"/>
  <c r="P79" i="57"/>
  <c r="P69" i="57"/>
  <c r="V76" i="56"/>
  <c r="V69" i="57" s="1"/>
  <c r="P62" i="57"/>
  <c r="V68" i="56"/>
  <c r="V62" i="57" s="1"/>
  <c r="P54" i="57"/>
  <c r="V60" i="56"/>
  <c r="V54" i="57" s="1"/>
  <c r="P46" i="57"/>
  <c r="V52" i="56"/>
  <c r="V46" i="57" s="1"/>
  <c r="P42" i="57"/>
  <c r="V48" i="56"/>
  <c r="V42" i="57" s="1"/>
  <c r="P4" i="57"/>
  <c r="V10" i="56"/>
  <c r="V4" i="57" s="1"/>
  <c r="E3" i="36" l="1"/>
  <c r="P80" i="56"/>
  <c r="D1" i="54"/>
  <c r="A1" i="54"/>
  <c r="M66" i="55" l="1"/>
  <c r="L66" i="55"/>
  <c r="K66" i="55"/>
  <c r="J66" i="55"/>
  <c r="I66" i="55"/>
  <c r="H66" i="55"/>
  <c r="F66" i="55"/>
  <c r="E66" i="55"/>
  <c r="D66" i="55"/>
  <c r="C66" i="55"/>
  <c r="M65" i="55"/>
  <c r="L65" i="55"/>
  <c r="K65" i="55"/>
  <c r="J65" i="55"/>
  <c r="I65" i="55"/>
  <c r="H65" i="55"/>
  <c r="F65" i="55"/>
  <c r="E65" i="55"/>
  <c r="D65" i="55"/>
  <c r="C65" i="55"/>
  <c r="M64" i="55"/>
  <c r="L64" i="55"/>
  <c r="K64" i="55"/>
  <c r="J64" i="55"/>
  <c r="I64" i="55"/>
  <c r="H64" i="55"/>
  <c r="F64" i="55"/>
  <c r="E64" i="55"/>
  <c r="D64" i="55"/>
  <c r="C64" i="55"/>
  <c r="M63" i="55"/>
  <c r="L63" i="55"/>
  <c r="K63" i="55"/>
  <c r="J63" i="55"/>
  <c r="I63" i="55"/>
  <c r="H63" i="55"/>
  <c r="F63" i="55"/>
  <c r="E63" i="55"/>
  <c r="D63" i="55"/>
  <c r="C63" i="55"/>
  <c r="M62" i="55"/>
  <c r="L62" i="55"/>
  <c r="K62" i="55"/>
  <c r="J62" i="55"/>
  <c r="I62" i="55"/>
  <c r="H62" i="55"/>
  <c r="F62" i="55"/>
  <c r="E62" i="55"/>
  <c r="D62" i="55"/>
  <c r="C62" i="55"/>
  <c r="M61" i="55"/>
  <c r="L61" i="55"/>
  <c r="K61" i="55"/>
  <c r="J61" i="55"/>
  <c r="I61" i="55"/>
  <c r="H61" i="55"/>
  <c r="F61" i="55"/>
  <c r="E61" i="55"/>
  <c r="D61" i="55"/>
  <c r="C61" i="55"/>
  <c r="M60" i="55"/>
  <c r="L60" i="55"/>
  <c r="K60" i="55"/>
  <c r="J60" i="55"/>
  <c r="I60" i="55"/>
  <c r="H60" i="55"/>
  <c r="F60" i="55"/>
  <c r="E60" i="55"/>
  <c r="D60" i="55"/>
  <c r="C60" i="55"/>
  <c r="M59" i="55"/>
  <c r="L59" i="55"/>
  <c r="K59" i="55"/>
  <c r="J59" i="55"/>
  <c r="I59" i="55"/>
  <c r="H59" i="55"/>
  <c r="F59" i="55"/>
  <c r="E59" i="55"/>
  <c r="D59" i="55"/>
  <c r="C59" i="55"/>
  <c r="M58" i="55"/>
  <c r="L58" i="55"/>
  <c r="K58" i="55"/>
  <c r="J58" i="55"/>
  <c r="I58" i="55"/>
  <c r="H58" i="55"/>
  <c r="F58" i="55"/>
  <c r="E58" i="55"/>
  <c r="D58" i="55"/>
  <c r="C58" i="55"/>
  <c r="M57" i="55"/>
  <c r="L57" i="55"/>
  <c r="K57" i="55"/>
  <c r="J57" i="55"/>
  <c r="I57" i="55"/>
  <c r="H57" i="55"/>
  <c r="F57" i="55"/>
  <c r="E57" i="55"/>
  <c r="D57" i="55"/>
  <c r="C57" i="55"/>
  <c r="M56" i="55"/>
  <c r="L56" i="55"/>
  <c r="K56" i="55"/>
  <c r="J56" i="55"/>
  <c r="I56" i="55"/>
  <c r="H56" i="55"/>
  <c r="F56" i="55"/>
  <c r="E56" i="55"/>
  <c r="D56" i="55"/>
  <c r="C56" i="55"/>
  <c r="M55" i="55"/>
  <c r="L55" i="55"/>
  <c r="K55" i="55"/>
  <c r="J55" i="55"/>
  <c r="I55" i="55"/>
  <c r="H55" i="55"/>
  <c r="F55" i="55"/>
  <c r="E55" i="55"/>
  <c r="D55" i="55"/>
  <c r="C55" i="55"/>
  <c r="M54" i="55"/>
  <c r="L54" i="55"/>
  <c r="K54" i="55"/>
  <c r="J54" i="55"/>
  <c r="I54" i="55"/>
  <c r="H54" i="55"/>
  <c r="F54" i="55"/>
  <c r="E54" i="55"/>
  <c r="D54" i="55"/>
  <c r="C54" i="55"/>
  <c r="M53" i="55"/>
  <c r="L53" i="55"/>
  <c r="K53" i="55"/>
  <c r="J53" i="55"/>
  <c r="I53" i="55"/>
  <c r="H53" i="55"/>
  <c r="F53" i="55"/>
  <c r="E53" i="55"/>
  <c r="D53" i="55"/>
  <c r="C53" i="55"/>
  <c r="M52" i="55"/>
  <c r="L52" i="55"/>
  <c r="K52" i="55"/>
  <c r="J52" i="55"/>
  <c r="I52" i="55"/>
  <c r="H52" i="55"/>
  <c r="F52" i="55"/>
  <c r="E52" i="55"/>
  <c r="D52" i="55"/>
  <c r="C52" i="55"/>
  <c r="M51" i="55"/>
  <c r="L51" i="55"/>
  <c r="K51" i="55"/>
  <c r="J51" i="55"/>
  <c r="I51" i="55"/>
  <c r="H51" i="55"/>
  <c r="F51" i="55"/>
  <c r="E51" i="55"/>
  <c r="D51" i="55"/>
  <c r="C51" i="55"/>
  <c r="M50" i="55"/>
  <c r="L50" i="55"/>
  <c r="K50" i="55"/>
  <c r="J50" i="55"/>
  <c r="I50" i="55"/>
  <c r="H50" i="55"/>
  <c r="F50" i="55"/>
  <c r="E50" i="55"/>
  <c r="D50" i="55"/>
  <c r="C50" i="55"/>
  <c r="M49" i="55"/>
  <c r="L49" i="55"/>
  <c r="K49" i="55"/>
  <c r="J49" i="55"/>
  <c r="I49" i="55"/>
  <c r="H49" i="55"/>
  <c r="F49" i="55"/>
  <c r="E49" i="55"/>
  <c r="D49" i="55"/>
  <c r="C49" i="55"/>
  <c r="M48" i="55"/>
  <c r="L48" i="55"/>
  <c r="K48" i="55"/>
  <c r="J48" i="55"/>
  <c r="I48" i="55"/>
  <c r="H48" i="55"/>
  <c r="F48" i="55"/>
  <c r="E48" i="55"/>
  <c r="D48" i="55"/>
  <c r="C48" i="55"/>
  <c r="M47" i="55"/>
  <c r="L47" i="55"/>
  <c r="K47" i="55"/>
  <c r="J47" i="55"/>
  <c r="I47" i="55"/>
  <c r="H47" i="55"/>
  <c r="F47" i="55"/>
  <c r="E47" i="55"/>
  <c r="D47" i="55"/>
  <c r="C47" i="55"/>
  <c r="M46" i="55"/>
  <c r="L46" i="55"/>
  <c r="K46" i="55"/>
  <c r="J46" i="55"/>
  <c r="I46" i="55"/>
  <c r="H46" i="55"/>
  <c r="F46" i="55"/>
  <c r="E46" i="55"/>
  <c r="D46" i="55"/>
  <c r="C46" i="55"/>
  <c r="M45" i="55"/>
  <c r="L45" i="55"/>
  <c r="K45" i="55"/>
  <c r="J45" i="55"/>
  <c r="I45" i="55"/>
  <c r="H45" i="55"/>
  <c r="F45" i="55"/>
  <c r="E45" i="55"/>
  <c r="D45" i="55"/>
  <c r="C45" i="55"/>
  <c r="M44" i="55"/>
  <c r="L44" i="55"/>
  <c r="K44" i="55"/>
  <c r="J44" i="55"/>
  <c r="I44" i="55"/>
  <c r="H44" i="55"/>
  <c r="F44" i="55"/>
  <c r="E44" i="55"/>
  <c r="D44" i="55"/>
  <c r="C44" i="55"/>
  <c r="M43" i="55"/>
  <c r="L43" i="55"/>
  <c r="K43" i="55"/>
  <c r="J43" i="55"/>
  <c r="I43" i="55"/>
  <c r="H43" i="55"/>
  <c r="F43" i="55"/>
  <c r="E43" i="55"/>
  <c r="D43" i="55"/>
  <c r="C43" i="55"/>
  <c r="M42" i="55"/>
  <c r="L42" i="55"/>
  <c r="K42" i="55"/>
  <c r="J42" i="55"/>
  <c r="I42" i="55"/>
  <c r="H42" i="55"/>
  <c r="F42" i="55"/>
  <c r="E42" i="55"/>
  <c r="D42" i="55"/>
  <c r="C42" i="55"/>
  <c r="M41" i="55"/>
  <c r="L41" i="55"/>
  <c r="K41" i="55"/>
  <c r="J41" i="55"/>
  <c r="I41" i="55"/>
  <c r="H41" i="55"/>
  <c r="F41" i="55"/>
  <c r="E41" i="55"/>
  <c r="D41" i="55"/>
  <c r="C41" i="55"/>
  <c r="M40" i="55"/>
  <c r="L40" i="55"/>
  <c r="K40" i="55"/>
  <c r="J40" i="55"/>
  <c r="I40" i="55"/>
  <c r="H40" i="55"/>
  <c r="F40" i="55"/>
  <c r="E40" i="55"/>
  <c r="D40" i="55"/>
  <c r="C40" i="55"/>
  <c r="M39" i="55"/>
  <c r="L39" i="55"/>
  <c r="K39" i="55"/>
  <c r="J39" i="55"/>
  <c r="I39" i="55"/>
  <c r="H39" i="55"/>
  <c r="F39" i="55"/>
  <c r="E39" i="55"/>
  <c r="D39" i="55"/>
  <c r="C39" i="55"/>
  <c r="M38" i="55"/>
  <c r="L38" i="55"/>
  <c r="K38" i="55"/>
  <c r="J38" i="55"/>
  <c r="I38" i="55"/>
  <c r="H38" i="55"/>
  <c r="F38" i="55"/>
  <c r="E38" i="55"/>
  <c r="D38" i="55"/>
  <c r="C38" i="55"/>
  <c r="M37" i="55"/>
  <c r="L37" i="55"/>
  <c r="K37" i="55"/>
  <c r="J37" i="55"/>
  <c r="I37" i="55"/>
  <c r="H37" i="55"/>
  <c r="F37" i="55"/>
  <c r="E37" i="55"/>
  <c r="D37" i="55"/>
  <c r="C37" i="55"/>
  <c r="M36" i="55"/>
  <c r="L36" i="55"/>
  <c r="K36" i="55"/>
  <c r="J36" i="55"/>
  <c r="I36" i="55"/>
  <c r="H36" i="55"/>
  <c r="F36" i="55"/>
  <c r="E36" i="55"/>
  <c r="D36" i="55"/>
  <c r="C36" i="55"/>
  <c r="M35" i="55"/>
  <c r="L35" i="55"/>
  <c r="K35" i="55"/>
  <c r="J35" i="55"/>
  <c r="I35" i="55"/>
  <c r="H35" i="55"/>
  <c r="F35" i="55"/>
  <c r="E35" i="55"/>
  <c r="D35" i="55"/>
  <c r="C35" i="55"/>
  <c r="M34" i="55"/>
  <c r="L34" i="55"/>
  <c r="K34" i="55"/>
  <c r="J34" i="55"/>
  <c r="I34" i="55"/>
  <c r="H34" i="55"/>
  <c r="F34" i="55"/>
  <c r="E34" i="55"/>
  <c r="D34" i="55"/>
  <c r="C34" i="55"/>
  <c r="M33" i="55"/>
  <c r="L33" i="55"/>
  <c r="K33" i="55"/>
  <c r="J33" i="55"/>
  <c r="I33" i="55"/>
  <c r="H33" i="55"/>
  <c r="F33" i="55"/>
  <c r="E33" i="55"/>
  <c r="D33" i="55"/>
  <c r="C33" i="55"/>
  <c r="M32" i="55"/>
  <c r="L32" i="55"/>
  <c r="K32" i="55"/>
  <c r="J32" i="55"/>
  <c r="I32" i="55"/>
  <c r="H32" i="55"/>
  <c r="F32" i="55"/>
  <c r="E32" i="55"/>
  <c r="D32" i="55"/>
  <c r="C32" i="55"/>
  <c r="M31" i="55"/>
  <c r="L31" i="55"/>
  <c r="K31" i="55"/>
  <c r="J31" i="55"/>
  <c r="I31" i="55"/>
  <c r="H31" i="55"/>
  <c r="F31" i="55"/>
  <c r="E31" i="55"/>
  <c r="D31" i="55"/>
  <c r="C31" i="55"/>
  <c r="M30" i="55"/>
  <c r="L30" i="55"/>
  <c r="K30" i="55"/>
  <c r="J30" i="55"/>
  <c r="I30" i="55"/>
  <c r="H30" i="55"/>
  <c r="F30" i="55"/>
  <c r="E30" i="55"/>
  <c r="D30" i="55"/>
  <c r="C30" i="55"/>
  <c r="M29" i="55"/>
  <c r="L29" i="55"/>
  <c r="K29" i="55"/>
  <c r="J29" i="55"/>
  <c r="I29" i="55"/>
  <c r="H29" i="55"/>
  <c r="F29" i="55"/>
  <c r="E29" i="55"/>
  <c r="D29" i="55"/>
  <c r="C29" i="55"/>
  <c r="M28" i="55"/>
  <c r="L28" i="55"/>
  <c r="K28" i="55"/>
  <c r="J28" i="55"/>
  <c r="I28" i="55"/>
  <c r="H28" i="55"/>
  <c r="F28" i="55"/>
  <c r="E28" i="55"/>
  <c r="D28" i="55"/>
  <c r="C28" i="55"/>
  <c r="M27" i="55"/>
  <c r="L27" i="55"/>
  <c r="K27" i="55"/>
  <c r="J27" i="55"/>
  <c r="I27" i="55"/>
  <c r="H27" i="55"/>
  <c r="F27" i="55"/>
  <c r="E27" i="55"/>
  <c r="D27" i="55"/>
  <c r="C27" i="55"/>
  <c r="M26" i="55"/>
  <c r="L26" i="55"/>
  <c r="K26" i="55"/>
  <c r="J26" i="55"/>
  <c r="I26" i="55"/>
  <c r="H26" i="55"/>
  <c r="F26" i="55"/>
  <c r="E26" i="55"/>
  <c r="D26" i="55"/>
  <c r="C26" i="55"/>
  <c r="M25" i="55"/>
  <c r="L25" i="55"/>
  <c r="K25" i="55"/>
  <c r="J25" i="55"/>
  <c r="I25" i="55"/>
  <c r="H25" i="55"/>
  <c r="F25" i="55"/>
  <c r="E25" i="55"/>
  <c r="D25" i="55"/>
  <c r="C25" i="55"/>
  <c r="M24" i="55"/>
  <c r="L24" i="55"/>
  <c r="K24" i="55"/>
  <c r="J24" i="55"/>
  <c r="I24" i="55"/>
  <c r="H24" i="55"/>
  <c r="F24" i="55"/>
  <c r="E24" i="55"/>
  <c r="D24" i="55"/>
  <c r="C24" i="55"/>
  <c r="M23" i="55"/>
  <c r="L23" i="55"/>
  <c r="K23" i="55"/>
  <c r="J23" i="55"/>
  <c r="I23" i="55"/>
  <c r="H23" i="55"/>
  <c r="F23" i="55"/>
  <c r="E23" i="55"/>
  <c r="D23" i="55"/>
  <c r="C23" i="55"/>
  <c r="M22" i="55"/>
  <c r="L22" i="55"/>
  <c r="K22" i="55"/>
  <c r="J22" i="55"/>
  <c r="I22" i="55"/>
  <c r="H22" i="55"/>
  <c r="F22" i="55"/>
  <c r="E22" i="55"/>
  <c r="D22" i="55"/>
  <c r="C22" i="55"/>
  <c r="M21" i="55"/>
  <c r="L21" i="55"/>
  <c r="K21" i="55"/>
  <c r="J21" i="55"/>
  <c r="I21" i="55"/>
  <c r="H21" i="55"/>
  <c r="F21" i="55"/>
  <c r="E21" i="55"/>
  <c r="D21" i="55"/>
  <c r="C21" i="55"/>
  <c r="M20" i="55"/>
  <c r="L20" i="55"/>
  <c r="K20" i="55"/>
  <c r="J20" i="55"/>
  <c r="I20" i="55"/>
  <c r="H20" i="55"/>
  <c r="F20" i="55"/>
  <c r="E20" i="55"/>
  <c r="D20" i="55"/>
  <c r="C20" i="55"/>
  <c r="M19" i="55"/>
  <c r="L19" i="55"/>
  <c r="K19" i="55"/>
  <c r="J19" i="55"/>
  <c r="I19" i="55"/>
  <c r="H19" i="55"/>
  <c r="F19" i="55"/>
  <c r="E19" i="55"/>
  <c r="D19" i="55"/>
  <c r="C19" i="55"/>
  <c r="M18" i="55"/>
  <c r="L18" i="55"/>
  <c r="K18" i="55"/>
  <c r="J18" i="55"/>
  <c r="I18" i="55"/>
  <c r="H18" i="55"/>
  <c r="F18" i="55"/>
  <c r="E18" i="55"/>
  <c r="D18" i="55"/>
  <c r="C18" i="55"/>
  <c r="M17" i="55"/>
  <c r="L17" i="55"/>
  <c r="K17" i="55"/>
  <c r="J17" i="55"/>
  <c r="I17" i="55"/>
  <c r="H17" i="55"/>
  <c r="F17" i="55"/>
  <c r="E17" i="55"/>
  <c r="D17" i="55"/>
  <c r="C17" i="55"/>
  <c r="M16" i="55"/>
  <c r="L16" i="55"/>
  <c r="K16" i="55"/>
  <c r="J16" i="55"/>
  <c r="I16" i="55"/>
  <c r="H16" i="55"/>
  <c r="F16" i="55"/>
  <c r="E16" i="55"/>
  <c r="D16" i="55"/>
  <c r="C16" i="55"/>
  <c r="M15" i="55"/>
  <c r="L15" i="55"/>
  <c r="K15" i="55"/>
  <c r="J15" i="55"/>
  <c r="I15" i="55"/>
  <c r="H15" i="55"/>
  <c r="F15" i="55"/>
  <c r="E15" i="55"/>
  <c r="D15" i="55"/>
  <c r="C15" i="55"/>
  <c r="M14" i="55"/>
  <c r="L14" i="55"/>
  <c r="K14" i="55"/>
  <c r="J14" i="55"/>
  <c r="I14" i="55"/>
  <c r="H14" i="55"/>
  <c r="F14" i="55"/>
  <c r="E14" i="55"/>
  <c r="D14" i="55"/>
  <c r="C14" i="55"/>
  <c r="M13" i="55"/>
  <c r="L13" i="55"/>
  <c r="K13" i="55"/>
  <c r="J13" i="55"/>
  <c r="I13" i="55"/>
  <c r="H13" i="55"/>
  <c r="F13" i="55"/>
  <c r="E13" i="55"/>
  <c r="D13" i="55"/>
  <c r="C13" i="55"/>
  <c r="M12" i="55"/>
  <c r="L12" i="55"/>
  <c r="K12" i="55"/>
  <c r="J12" i="55"/>
  <c r="I12" i="55"/>
  <c r="H12" i="55"/>
  <c r="F12" i="55"/>
  <c r="E12" i="55"/>
  <c r="D12" i="55"/>
  <c r="C12" i="55"/>
  <c r="M11" i="55"/>
  <c r="L11" i="55"/>
  <c r="K11" i="55"/>
  <c r="J11" i="55"/>
  <c r="I11" i="55"/>
  <c r="H11" i="55"/>
  <c r="F11" i="55"/>
  <c r="E11" i="55"/>
  <c r="D11" i="55"/>
  <c r="C11" i="55"/>
  <c r="M10" i="55"/>
  <c r="L10" i="55"/>
  <c r="K10" i="55"/>
  <c r="J10" i="55"/>
  <c r="I10" i="55"/>
  <c r="H10" i="55"/>
  <c r="F10" i="55"/>
  <c r="E10" i="55"/>
  <c r="D10" i="55"/>
  <c r="C10" i="55"/>
  <c r="M9" i="55"/>
  <c r="L9" i="55"/>
  <c r="K9" i="55"/>
  <c r="J9" i="55"/>
  <c r="I9" i="55"/>
  <c r="H9" i="55"/>
  <c r="F9" i="55"/>
  <c r="E9" i="55"/>
  <c r="D9" i="55"/>
  <c r="C9" i="55"/>
  <c r="M8" i="55"/>
  <c r="L8" i="55"/>
  <c r="K8" i="55"/>
  <c r="J8" i="55"/>
  <c r="I8" i="55"/>
  <c r="H8" i="55"/>
  <c r="F8" i="55"/>
  <c r="E8" i="55"/>
  <c r="D8" i="55"/>
  <c r="C8" i="55"/>
  <c r="M7" i="55"/>
  <c r="L7" i="55"/>
  <c r="K7" i="55"/>
  <c r="J7" i="55"/>
  <c r="I7" i="55"/>
  <c r="H7" i="55"/>
  <c r="F7" i="55"/>
  <c r="E7" i="55"/>
  <c r="D7" i="55"/>
  <c r="C7" i="55"/>
  <c r="M6" i="55"/>
  <c r="L6" i="55"/>
  <c r="K6" i="55"/>
  <c r="J6" i="55"/>
  <c r="I6" i="55"/>
  <c r="H6" i="55"/>
  <c r="F6" i="55"/>
  <c r="E6" i="55"/>
  <c r="D6" i="55"/>
  <c r="C6" i="55"/>
  <c r="M5" i="55"/>
  <c r="L5" i="55"/>
  <c r="K5" i="55"/>
  <c r="J5" i="55"/>
  <c r="I5" i="55"/>
  <c r="H5" i="55"/>
  <c r="F5" i="55"/>
  <c r="E5" i="55"/>
  <c r="D5" i="55"/>
  <c r="C5" i="55"/>
  <c r="M4" i="55"/>
  <c r="L4" i="55"/>
  <c r="K4" i="55"/>
  <c r="J4" i="55"/>
  <c r="I4" i="55"/>
  <c r="H4" i="55"/>
  <c r="F4" i="55"/>
  <c r="E4" i="55"/>
  <c r="D4" i="55"/>
  <c r="C4" i="55"/>
  <c r="M3" i="55"/>
  <c r="L3" i="55"/>
  <c r="K3" i="55"/>
  <c r="J3" i="55"/>
  <c r="I3" i="55"/>
  <c r="H3" i="55"/>
  <c r="F3" i="55"/>
  <c r="E3" i="55"/>
  <c r="D3" i="55"/>
  <c r="M2" i="55"/>
  <c r="L2" i="55"/>
  <c r="K2" i="55"/>
  <c r="J2" i="55"/>
  <c r="I2" i="55"/>
  <c r="H2" i="55"/>
  <c r="F2" i="55"/>
  <c r="E2" i="55"/>
  <c r="D2" i="55"/>
  <c r="C2" i="55"/>
  <c r="L75" i="54"/>
  <c r="K75" i="54"/>
  <c r="J75" i="54"/>
  <c r="I75" i="54"/>
  <c r="H75" i="54"/>
  <c r="G75" i="54"/>
  <c r="E75" i="54"/>
  <c r="Q73" i="54"/>
  <c r="R66" i="55" s="1"/>
  <c r="P73" i="54"/>
  <c r="Q66" i="55" s="1"/>
  <c r="O73" i="54"/>
  <c r="P66" i="55" s="1"/>
  <c r="N73" i="54"/>
  <c r="O66" i="55" s="1"/>
  <c r="M73" i="54"/>
  <c r="N66" i="55" s="1"/>
  <c r="F73" i="54"/>
  <c r="G66" i="55" s="1"/>
  <c r="Q72" i="54"/>
  <c r="R65" i="55" s="1"/>
  <c r="P72" i="54"/>
  <c r="Q65" i="55" s="1"/>
  <c r="O72" i="54"/>
  <c r="P65" i="55" s="1"/>
  <c r="N72" i="54"/>
  <c r="O65" i="55" s="1"/>
  <c r="M72" i="54"/>
  <c r="N65" i="55" s="1"/>
  <c r="F72" i="54"/>
  <c r="G65" i="55" s="1"/>
  <c r="Q71" i="54"/>
  <c r="R64" i="55" s="1"/>
  <c r="P71" i="54"/>
  <c r="Q64" i="55" s="1"/>
  <c r="O71" i="54"/>
  <c r="P64" i="55" s="1"/>
  <c r="N71" i="54"/>
  <c r="O64" i="55" s="1"/>
  <c r="M71" i="54"/>
  <c r="N64" i="55" s="1"/>
  <c r="F71" i="54"/>
  <c r="G64" i="55" s="1"/>
  <c r="Q70" i="54"/>
  <c r="R63" i="55" s="1"/>
  <c r="P70" i="54"/>
  <c r="Q63" i="55" s="1"/>
  <c r="O70" i="54"/>
  <c r="P63" i="55" s="1"/>
  <c r="N70" i="54"/>
  <c r="O63" i="55" s="1"/>
  <c r="M70" i="54"/>
  <c r="N63" i="55" s="1"/>
  <c r="F70" i="54"/>
  <c r="G63" i="55" s="1"/>
  <c r="Q69" i="54"/>
  <c r="R62" i="55" s="1"/>
  <c r="P69" i="54"/>
  <c r="Q62" i="55" s="1"/>
  <c r="O69" i="54"/>
  <c r="P62" i="55" s="1"/>
  <c r="N69" i="54"/>
  <c r="O62" i="55" s="1"/>
  <c r="M69" i="54"/>
  <c r="N62" i="55" s="1"/>
  <c r="F69" i="54"/>
  <c r="G62" i="55" s="1"/>
  <c r="Q68" i="54"/>
  <c r="R61" i="55" s="1"/>
  <c r="P68" i="54"/>
  <c r="Q61" i="55" s="1"/>
  <c r="O68" i="54"/>
  <c r="P61" i="55" s="1"/>
  <c r="N68" i="54"/>
  <c r="O61" i="55" s="1"/>
  <c r="M68" i="54"/>
  <c r="N61" i="55" s="1"/>
  <c r="F68" i="54"/>
  <c r="G61" i="55" s="1"/>
  <c r="O67" i="54"/>
  <c r="P60" i="55" s="1"/>
  <c r="F67" i="54"/>
  <c r="G60" i="55" s="1"/>
  <c r="P66" i="54"/>
  <c r="Q59" i="55" s="1"/>
  <c r="O66" i="54"/>
  <c r="P59" i="55" s="1"/>
  <c r="F66" i="54"/>
  <c r="G59" i="55" s="1"/>
  <c r="Q65" i="54"/>
  <c r="R58" i="55" s="1"/>
  <c r="P65" i="54"/>
  <c r="Q58" i="55" s="1"/>
  <c r="O65" i="54"/>
  <c r="P58" i="55" s="1"/>
  <c r="N65" i="54"/>
  <c r="O58" i="55" s="1"/>
  <c r="M65" i="54"/>
  <c r="N58" i="55" s="1"/>
  <c r="F65" i="54"/>
  <c r="G58" i="55" s="1"/>
  <c r="Q64" i="54"/>
  <c r="R57" i="55" s="1"/>
  <c r="P64" i="54"/>
  <c r="Q57" i="55" s="1"/>
  <c r="O64" i="54"/>
  <c r="P57" i="55" s="1"/>
  <c r="N64" i="54"/>
  <c r="O57" i="55" s="1"/>
  <c r="M64" i="54"/>
  <c r="N57" i="55" s="1"/>
  <c r="F64" i="54"/>
  <c r="G57" i="55" s="1"/>
  <c r="Q63" i="54"/>
  <c r="R56" i="55" s="1"/>
  <c r="P63" i="54"/>
  <c r="Q56" i="55" s="1"/>
  <c r="O63" i="54"/>
  <c r="P56" i="55" s="1"/>
  <c r="N63" i="54"/>
  <c r="O56" i="55" s="1"/>
  <c r="M63" i="54"/>
  <c r="N56" i="55" s="1"/>
  <c r="F63" i="54"/>
  <c r="G56" i="55" s="1"/>
  <c r="Q62" i="54"/>
  <c r="R55" i="55" s="1"/>
  <c r="P62" i="54"/>
  <c r="Q55" i="55" s="1"/>
  <c r="O62" i="54"/>
  <c r="P55" i="55" s="1"/>
  <c r="N62" i="54"/>
  <c r="O55" i="55" s="1"/>
  <c r="M62" i="54"/>
  <c r="N55" i="55" s="1"/>
  <c r="F62" i="54"/>
  <c r="G55" i="55" s="1"/>
  <c r="Q61" i="54"/>
  <c r="R54" i="55" s="1"/>
  <c r="P61" i="54"/>
  <c r="Q54" i="55" s="1"/>
  <c r="O61" i="54"/>
  <c r="P54" i="55" s="1"/>
  <c r="N61" i="54"/>
  <c r="O54" i="55" s="1"/>
  <c r="M61" i="54"/>
  <c r="N54" i="55" s="1"/>
  <c r="F61" i="54"/>
  <c r="G54" i="55" s="1"/>
  <c r="Q60" i="54"/>
  <c r="R53" i="55" s="1"/>
  <c r="P60" i="54"/>
  <c r="Q53" i="55" s="1"/>
  <c r="O60" i="54"/>
  <c r="P53" i="55" s="1"/>
  <c r="N60" i="54"/>
  <c r="O53" i="55" s="1"/>
  <c r="M60" i="54"/>
  <c r="N53" i="55" s="1"/>
  <c r="F60" i="54"/>
  <c r="G53" i="55" s="1"/>
  <c r="Q59" i="54"/>
  <c r="R52" i="55" s="1"/>
  <c r="P59" i="54"/>
  <c r="Q52" i="55" s="1"/>
  <c r="O59" i="54"/>
  <c r="P52" i="55" s="1"/>
  <c r="N59" i="54"/>
  <c r="O52" i="55" s="1"/>
  <c r="M59" i="54"/>
  <c r="N52" i="55" s="1"/>
  <c r="F59" i="54"/>
  <c r="G52" i="55" s="1"/>
  <c r="Q58" i="54"/>
  <c r="R51" i="55" s="1"/>
  <c r="P58" i="54"/>
  <c r="Q51" i="55" s="1"/>
  <c r="O58" i="54"/>
  <c r="P51" i="55" s="1"/>
  <c r="N58" i="54"/>
  <c r="O51" i="55" s="1"/>
  <c r="M58" i="54"/>
  <c r="N51" i="55" s="1"/>
  <c r="F58" i="54"/>
  <c r="G51" i="55" s="1"/>
  <c r="Q57" i="54"/>
  <c r="R50" i="55" s="1"/>
  <c r="P57" i="54"/>
  <c r="Q50" i="55" s="1"/>
  <c r="O57" i="54"/>
  <c r="P50" i="55" s="1"/>
  <c r="N57" i="54"/>
  <c r="O50" i="55" s="1"/>
  <c r="M57" i="54"/>
  <c r="N50" i="55" s="1"/>
  <c r="F57" i="54"/>
  <c r="G50" i="55" s="1"/>
  <c r="Q56" i="54"/>
  <c r="R49" i="55" s="1"/>
  <c r="P56" i="54"/>
  <c r="Q49" i="55" s="1"/>
  <c r="O56" i="54"/>
  <c r="P49" i="55" s="1"/>
  <c r="N56" i="54"/>
  <c r="O49" i="55" s="1"/>
  <c r="M56" i="54"/>
  <c r="N49" i="55" s="1"/>
  <c r="F56" i="54"/>
  <c r="G49" i="55" s="1"/>
  <c r="Q55" i="54"/>
  <c r="R48" i="55" s="1"/>
  <c r="P55" i="54"/>
  <c r="Q48" i="55" s="1"/>
  <c r="O55" i="54"/>
  <c r="P48" i="55" s="1"/>
  <c r="N55" i="54"/>
  <c r="O48" i="55" s="1"/>
  <c r="M55" i="54"/>
  <c r="N48" i="55" s="1"/>
  <c r="F55" i="54"/>
  <c r="G48" i="55" s="1"/>
  <c r="Q54" i="54"/>
  <c r="R47" i="55" s="1"/>
  <c r="P54" i="54"/>
  <c r="Q47" i="55" s="1"/>
  <c r="O54" i="54"/>
  <c r="P47" i="55" s="1"/>
  <c r="N54" i="54"/>
  <c r="O47" i="55" s="1"/>
  <c r="M54" i="54"/>
  <c r="N47" i="55" s="1"/>
  <c r="F54" i="54"/>
  <c r="G47" i="55" s="1"/>
  <c r="Q53" i="54"/>
  <c r="R46" i="55" s="1"/>
  <c r="P53" i="54"/>
  <c r="Q46" i="55" s="1"/>
  <c r="O53" i="54"/>
  <c r="P46" i="55" s="1"/>
  <c r="N53" i="54"/>
  <c r="O46" i="55" s="1"/>
  <c r="M53" i="54"/>
  <c r="N46" i="55" s="1"/>
  <c r="F53" i="54"/>
  <c r="G46" i="55" s="1"/>
  <c r="Q52" i="54"/>
  <c r="R45" i="55" s="1"/>
  <c r="P52" i="54"/>
  <c r="Q45" i="55" s="1"/>
  <c r="O52" i="54"/>
  <c r="P45" i="55" s="1"/>
  <c r="N52" i="54"/>
  <c r="O45" i="55" s="1"/>
  <c r="M52" i="54"/>
  <c r="N45" i="55" s="1"/>
  <c r="F52" i="54"/>
  <c r="G45" i="55" s="1"/>
  <c r="Q51" i="54"/>
  <c r="R44" i="55" s="1"/>
  <c r="P51" i="54"/>
  <c r="Q44" i="55" s="1"/>
  <c r="O51" i="54"/>
  <c r="P44" i="55" s="1"/>
  <c r="N51" i="54"/>
  <c r="O44" i="55" s="1"/>
  <c r="M51" i="54"/>
  <c r="N44" i="55" s="1"/>
  <c r="F51" i="54"/>
  <c r="G44" i="55" s="1"/>
  <c r="Q50" i="54"/>
  <c r="R43" i="55" s="1"/>
  <c r="P50" i="54"/>
  <c r="Q43" i="55" s="1"/>
  <c r="O50" i="54"/>
  <c r="P43" i="55" s="1"/>
  <c r="N50" i="54"/>
  <c r="O43" i="55" s="1"/>
  <c r="M50" i="54"/>
  <c r="N43" i="55" s="1"/>
  <c r="F50" i="54"/>
  <c r="G43" i="55" s="1"/>
  <c r="Q49" i="54"/>
  <c r="R42" i="55" s="1"/>
  <c r="P49" i="54"/>
  <c r="Q42" i="55" s="1"/>
  <c r="O49" i="54"/>
  <c r="P42" i="55" s="1"/>
  <c r="N49" i="54"/>
  <c r="O42" i="55" s="1"/>
  <c r="M49" i="54"/>
  <c r="N42" i="55" s="1"/>
  <c r="F49" i="54"/>
  <c r="G42" i="55" s="1"/>
  <c r="O48" i="54"/>
  <c r="P41" i="55" s="1"/>
  <c r="M48" i="54"/>
  <c r="N41" i="55" s="1"/>
  <c r="F48" i="54"/>
  <c r="G41" i="55" s="1"/>
  <c r="O47" i="54"/>
  <c r="P40" i="55" s="1"/>
  <c r="M47" i="54"/>
  <c r="N40" i="55" s="1"/>
  <c r="F47" i="54"/>
  <c r="G40" i="55" s="1"/>
  <c r="O46" i="54"/>
  <c r="P39" i="55" s="1"/>
  <c r="M46" i="54"/>
  <c r="N39" i="55" s="1"/>
  <c r="F46" i="54"/>
  <c r="G39" i="55" s="1"/>
  <c r="O45" i="54"/>
  <c r="P38" i="55" s="1"/>
  <c r="F45" i="54"/>
  <c r="G38" i="55" s="1"/>
  <c r="O44" i="54"/>
  <c r="P37" i="55" s="1"/>
  <c r="M44" i="54"/>
  <c r="N37" i="55" s="1"/>
  <c r="F44" i="54"/>
  <c r="G37" i="55" s="1"/>
  <c r="O43" i="54"/>
  <c r="P36" i="55" s="1"/>
  <c r="F43" i="54"/>
  <c r="G36" i="55" s="1"/>
  <c r="O42" i="54"/>
  <c r="P35" i="55" s="1"/>
  <c r="M42" i="54"/>
  <c r="N35" i="55" s="1"/>
  <c r="F42" i="54"/>
  <c r="G35" i="55" s="1"/>
  <c r="O41" i="54"/>
  <c r="P34" i="55" s="1"/>
  <c r="F41" i="54"/>
  <c r="G34" i="55" s="1"/>
  <c r="O40" i="54"/>
  <c r="P33" i="55" s="1"/>
  <c r="F40" i="54"/>
  <c r="G33" i="55" s="1"/>
  <c r="O39" i="54"/>
  <c r="P32" i="55" s="1"/>
  <c r="F39" i="54"/>
  <c r="G32" i="55" s="1"/>
  <c r="O38" i="54"/>
  <c r="P31" i="55" s="1"/>
  <c r="F38" i="54"/>
  <c r="G31" i="55" s="1"/>
  <c r="O37" i="54"/>
  <c r="P30" i="55" s="1"/>
  <c r="M37" i="54"/>
  <c r="N30" i="55" s="1"/>
  <c r="F37" i="54"/>
  <c r="G30" i="55" s="1"/>
  <c r="O36" i="54"/>
  <c r="P29" i="55" s="1"/>
  <c r="F36" i="54"/>
  <c r="G29" i="55" s="1"/>
  <c r="O35" i="54"/>
  <c r="P28" i="55" s="1"/>
  <c r="M35" i="54"/>
  <c r="N28" i="55" s="1"/>
  <c r="F35" i="54"/>
  <c r="G28" i="55" s="1"/>
  <c r="O34" i="54"/>
  <c r="P27" i="55" s="1"/>
  <c r="F34" i="54"/>
  <c r="G27" i="55" s="1"/>
  <c r="O33" i="54"/>
  <c r="P26" i="55" s="1"/>
  <c r="M33" i="54"/>
  <c r="N26" i="55" s="1"/>
  <c r="F33" i="54"/>
  <c r="G26" i="55" s="1"/>
  <c r="O32" i="54"/>
  <c r="P25" i="55" s="1"/>
  <c r="F32" i="54"/>
  <c r="G25" i="55" s="1"/>
  <c r="O31" i="54"/>
  <c r="P24" i="55" s="1"/>
  <c r="M31" i="54"/>
  <c r="N24" i="55" s="1"/>
  <c r="F31" i="54"/>
  <c r="G24" i="55" s="1"/>
  <c r="O30" i="54"/>
  <c r="P23" i="55" s="1"/>
  <c r="F30" i="54"/>
  <c r="G23" i="55" s="1"/>
  <c r="O29" i="54"/>
  <c r="P22" i="55" s="1"/>
  <c r="M29" i="54"/>
  <c r="N22" i="55" s="1"/>
  <c r="F29" i="54"/>
  <c r="G22" i="55" s="1"/>
  <c r="O28" i="54"/>
  <c r="P21" i="55" s="1"/>
  <c r="F28" i="54"/>
  <c r="G21" i="55" s="1"/>
  <c r="O27" i="54"/>
  <c r="P20" i="55" s="1"/>
  <c r="M27" i="54"/>
  <c r="N20" i="55" s="1"/>
  <c r="F27" i="54"/>
  <c r="G20" i="55" s="1"/>
  <c r="O26" i="54"/>
  <c r="P19" i="55" s="1"/>
  <c r="F26" i="54"/>
  <c r="G19" i="55" s="1"/>
  <c r="O25" i="54"/>
  <c r="P18" i="55" s="1"/>
  <c r="F25" i="54"/>
  <c r="G18" i="55" s="1"/>
  <c r="O24" i="54"/>
  <c r="P17" i="55" s="1"/>
  <c r="M24" i="54"/>
  <c r="N17" i="55" s="1"/>
  <c r="F24" i="54"/>
  <c r="G17" i="55" s="1"/>
  <c r="O23" i="54"/>
  <c r="P16" i="55" s="1"/>
  <c r="F23" i="54"/>
  <c r="G16" i="55" s="1"/>
  <c r="O22" i="54"/>
  <c r="P15" i="55" s="1"/>
  <c r="M22" i="54"/>
  <c r="N15" i="55" s="1"/>
  <c r="F22" i="54"/>
  <c r="G15" i="55" s="1"/>
  <c r="O21" i="54"/>
  <c r="P14" i="55" s="1"/>
  <c r="F21" i="54"/>
  <c r="G14" i="55" s="1"/>
  <c r="O20" i="54"/>
  <c r="P13" i="55" s="1"/>
  <c r="M20" i="54"/>
  <c r="N13" i="55" s="1"/>
  <c r="F20" i="54"/>
  <c r="G13" i="55" s="1"/>
  <c r="O19" i="54"/>
  <c r="P12" i="55" s="1"/>
  <c r="F19" i="54"/>
  <c r="G12" i="55" s="1"/>
  <c r="O18" i="54"/>
  <c r="P11" i="55" s="1"/>
  <c r="M18" i="54"/>
  <c r="N11" i="55" s="1"/>
  <c r="F18" i="54"/>
  <c r="G11" i="55" s="1"/>
  <c r="Q17" i="54"/>
  <c r="R10" i="55" s="1"/>
  <c r="P17" i="54"/>
  <c r="Q10" i="55" s="1"/>
  <c r="O17" i="54"/>
  <c r="P10" i="55" s="1"/>
  <c r="N17" i="54"/>
  <c r="O10" i="55" s="1"/>
  <c r="M17" i="54"/>
  <c r="N10" i="55" s="1"/>
  <c r="F17" i="54"/>
  <c r="G10" i="55" s="1"/>
  <c r="O16" i="54"/>
  <c r="P9" i="55" s="1"/>
  <c r="F16" i="54"/>
  <c r="G9" i="55" s="1"/>
  <c r="O15" i="54"/>
  <c r="P8" i="55" s="1"/>
  <c r="F15" i="54"/>
  <c r="G8" i="55" s="1"/>
  <c r="O14" i="54"/>
  <c r="P7" i="55" s="1"/>
  <c r="F14" i="54"/>
  <c r="G7" i="55" s="1"/>
  <c r="O13" i="54"/>
  <c r="P6" i="55" s="1"/>
  <c r="F13" i="54"/>
  <c r="G6" i="55" s="1"/>
  <c r="O12" i="54"/>
  <c r="P5" i="55" s="1"/>
  <c r="M12" i="54"/>
  <c r="N5" i="55" s="1"/>
  <c r="F12" i="54"/>
  <c r="G5" i="55" s="1"/>
  <c r="O11" i="54"/>
  <c r="P4" i="55" s="1"/>
  <c r="F11" i="54"/>
  <c r="G4" i="55" s="1"/>
  <c r="Q10" i="54"/>
  <c r="R3" i="55" s="1"/>
  <c r="P10" i="54"/>
  <c r="Q3" i="55" s="1"/>
  <c r="O10" i="54"/>
  <c r="P3" i="55" s="1"/>
  <c r="N10" i="54"/>
  <c r="O3" i="55" s="1"/>
  <c r="M10" i="54"/>
  <c r="N3" i="55" s="1"/>
  <c r="F10" i="54"/>
  <c r="G3" i="55" s="1"/>
  <c r="P2" i="55"/>
  <c r="F9" i="54"/>
  <c r="M67" i="54" l="1"/>
  <c r="N60" i="55" s="1"/>
  <c r="M66" i="54"/>
  <c r="N59" i="55" s="1"/>
  <c r="P67" i="54"/>
  <c r="Q60" i="55" s="1"/>
  <c r="N66" i="54"/>
  <c r="O59" i="55" s="1"/>
  <c r="M15" i="54"/>
  <c r="N8" i="55" s="1"/>
  <c r="P15" i="54"/>
  <c r="Q8" i="55" s="1"/>
  <c r="P48" i="54"/>
  <c r="Q41" i="55" s="1"/>
  <c r="N48" i="54"/>
  <c r="O41" i="55" s="1"/>
  <c r="M19" i="54"/>
  <c r="N12" i="55" s="1"/>
  <c r="P19" i="54"/>
  <c r="Q12" i="55" s="1"/>
  <c r="M41" i="54"/>
  <c r="P41" i="54"/>
  <c r="Q34" i="55" s="1"/>
  <c r="N18" i="54"/>
  <c r="O11" i="55" s="1"/>
  <c r="P18" i="54"/>
  <c r="Q11" i="55" s="1"/>
  <c r="M39" i="54"/>
  <c r="P39" i="54"/>
  <c r="Q32" i="55" s="1"/>
  <c r="N46" i="54"/>
  <c r="O39" i="55" s="1"/>
  <c r="P46" i="54"/>
  <c r="Q39" i="55" s="1"/>
  <c r="M38" i="54"/>
  <c r="N31" i="55" s="1"/>
  <c r="P38" i="54"/>
  <c r="Q31" i="55" s="1"/>
  <c r="N37" i="54"/>
  <c r="O30" i="55" s="1"/>
  <c r="P37" i="54"/>
  <c r="Q30" i="55" s="1"/>
  <c r="M36" i="54"/>
  <c r="N29" i="55" s="1"/>
  <c r="P36" i="54"/>
  <c r="Q29" i="55" s="1"/>
  <c r="M40" i="54"/>
  <c r="N33" i="55" s="1"/>
  <c r="P40" i="54"/>
  <c r="Q33" i="55" s="1"/>
  <c r="M16" i="54"/>
  <c r="N9" i="55" s="1"/>
  <c r="P16" i="54"/>
  <c r="Q9" i="55" s="1"/>
  <c r="N35" i="54"/>
  <c r="O28" i="55" s="1"/>
  <c r="P35" i="54"/>
  <c r="Q28" i="55" s="1"/>
  <c r="M14" i="54"/>
  <c r="P14" i="54"/>
  <c r="Q7" i="55" s="1"/>
  <c r="N47" i="54"/>
  <c r="O40" i="55" s="1"/>
  <c r="P47" i="54"/>
  <c r="Q40" i="55" s="1"/>
  <c r="M34" i="54"/>
  <c r="P34" i="54"/>
  <c r="Q27" i="55" s="1"/>
  <c r="P33" i="54"/>
  <c r="Q26" i="55" s="1"/>
  <c r="N33" i="54"/>
  <c r="O26" i="55" s="1"/>
  <c r="M32" i="54"/>
  <c r="P32" i="54"/>
  <c r="Q25" i="55" s="1"/>
  <c r="P31" i="54"/>
  <c r="Q24" i="55" s="1"/>
  <c r="Q31" i="54"/>
  <c r="R24" i="55" s="1"/>
  <c r="N31" i="54"/>
  <c r="O24" i="55" s="1"/>
  <c r="M30" i="54"/>
  <c r="P30" i="54"/>
  <c r="Q23" i="55" s="1"/>
  <c r="P29" i="54"/>
  <c r="Q22" i="55" s="1"/>
  <c r="N29" i="54"/>
  <c r="O22" i="55" s="1"/>
  <c r="M43" i="54"/>
  <c r="N36" i="55" s="1"/>
  <c r="P43" i="54"/>
  <c r="Q36" i="55" s="1"/>
  <c r="M28" i="54"/>
  <c r="P28" i="54"/>
  <c r="Q21" i="55" s="1"/>
  <c r="P27" i="54"/>
  <c r="Q20" i="55" s="1"/>
  <c r="N27" i="54"/>
  <c r="O20" i="55" s="1"/>
  <c r="M26" i="54"/>
  <c r="P26" i="54"/>
  <c r="Q19" i="55" s="1"/>
  <c r="N42" i="54"/>
  <c r="O35" i="55" s="1"/>
  <c r="P42" i="54"/>
  <c r="Q35" i="55" s="1"/>
  <c r="M25" i="54"/>
  <c r="N18" i="55" s="1"/>
  <c r="P25" i="54"/>
  <c r="Q18" i="55" s="1"/>
  <c r="N24" i="54"/>
  <c r="O17" i="55" s="1"/>
  <c r="P24" i="54"/>
  <c r="Q17" i="55" s="1"/>
  <c r="G2" i="55"/>
  <c r="M9" i="54"/>
  <c r="M23" i="54"/>
  <c r="N16" i="55" s="1"/>
  <c r="P23" i="54"/>
  <c r="Q16" i="55" s="1"/>
  <c r="M45" i="54"/>
  <c r="P45" i="54"/>
  <c r="Q38" i="55" s="1"/>
  <c r="N22" i="54"/>
  <c r="O15" i="55" s="1"/>
  <c r="P22" i="54"/>
  <c r="Q15" i="55" s="1"/>
  <c r="P44" i="54"/>
  <c r="Q37" i="55" s="1"/>
  <c r="N44" i="54"/>
  <c r="O37" i="55" s="1"/>
  <c r="M13" i="54"/>
  <c r="N6" i="55" s="1"/>
  <c r="P13" i="54"/>
  <c r="Q6" i="55" s="1"/>
  <c r="M21" i="54"/>
  <c r="P21" i="54"/>
  <c r="Q14" i="55" s="1"/>
  <c r="N12" i="54"/>
  <c r="O5" i="55" s="1"/>
  <c r="P12" i="54"/>
  <c r="Q5" i="55" s="1"/>
  <c r="P20" i="54"/>
  <c r="Q13" i="55" s="1"/>
  <c r="N20" i="54"/>
  <c r="O13" i="55" s="1"/>
  <c r="M11" i="54"/>
  <c r="P11" i="54"/>
  <c r="Q4" i="55" s="1"/>
  <c r="F75" i="54"/>
  <c r="M75" i="54" s="1"/>
  <c r="Q2" i="55"/>
  <c r="L57" i="47"/>
  <c r="B57" i="47"/>
  <c r="N67" i="54" l="1"/>
  <c r="O60" i="55" s="1"/>
  <c r="Q66" i="54"/>
  <c r="R59" i="55" s="1"/>
  <c r="N15" i="54"/>
  <c r="O8" i="55" s="1"/>
  <c r="Q15" i="54"/>
  <c r="R8" i="55" s="1"/>
  <c r="Q48" i="54"/>
  <c r="R41" i="55" s="1"/>
  <c r="N19" i="54"/>
  <c r="O12" i="55" s="1"/>
  <c r="N34" i="55"/>
  <c r="N41" i="54"/>
  <c r="O34" i="55" s="1"/>
  <c r="Q18" i="54"/>
  <c r="R11" i="55" s="1"/>
  <c r="N32" i="55"/>
  <c r="N39" i="54"/>
  <c r="O32" i="55" s="1"/>
  <c r="Q46" i="54"/>
  <c r="R39" i="55" s="1"/>
  <c r="N38" i="54"/>
  <c r="O31" i="55" s="1"/>
  <c r="Q37" i="54"/>
  <c r="R30" i="55" s="1"/>
  <c r="N36" i="54"/>
  <c r="O29" i="55" s="1"/>
  <c r="Q40" i="54"/>
  <c r="R33" i="55" s="1"/>
  <c r="N40" i="54"/>
  <c r="O33" i="55" s="1"/>
  <c r="N16" i="54"/>
  <c r="O9" i="55" s="1"/>
  <c r="Q35" i="54"/>
  <c r="R28" i="55" s="1"/>
  <c r="N7" i="55"/>
  <c r="N14" i="54"/>
  <c r="O7" i="55" s="1"/>
  <c r="Q47" i="54"/>
  <c r="R40" i="55" s="1"/>
  <c r="N27" i="55"/>
  <c r="N34" i="54"/>
  <c r="O27" i="55" s="1"/>
  <c r="Q33" i="54"/>
  <c r="R26" i="55" s="1"/>
  <c r="N25" i="55"/>
  <c r="N32" i="54"/>
  <c r="O25" i="55" s="1"/>
  <c r="N23" i="55"/>
  <c r="N30" i="54"/>
  <c r="O23" i="55" s="1"/>
  <c r="Q29" i="54"/>
  <c r="R22" i="55" s="1"/>
  <c r="N43" i="54"/>
  <c r="O36" i="55" s="1"/>
  <c r="N21" i="55"/>
  <c r="N28" i="54"/>
  <c r="O21" i="55" s="1"/>
  <c r="Q27" i="54"/>
  <c r="R20" i="55" s="1"/>
  <c r="N19" i="55"/>
  <c r="N26" i="54"/>
  <c r="Q42" i="54"/>
  <c r="R35" i="55" s="1"/>
  <c r="N25" i="54"/>
  <c r="O18" i="55" s="1"/>
  <c r="Q24" i="54"/>
  <c r="R17" i="55" s="1"/>
  <c r="N9" i="54"/>
  <c r="O2" i="55" s="1"/>
  <c r="N2" i="55"/>
  <c r="N23" i="54"/>
  <c r="O16" i="55" s="1"/>
  <c r="N38" i="55"/>
  <c r="N45" i="54"/>
  <c r="O38" i="55" s="1"/>
  <c r="Q22" i="54"/>
  <c r="R15" i="55" s="1"/>
  <c r="Q44" i="54"/>
  <c r="R37" i="55" s="1"/>
  <c r="N13" i="54"/>
  <c r="O6" i="55" s="1"/>
  <c r="N14" i="55"/>
  <c r="N21" i="54"/>
  <c r="O14" i="55" s="1"/>
  <c r="Q12" i="54"/>
  <c r="R5" i="55" s="1"/>
  <c r="Q20" i="54"/>
  <c r="R13" i="55" s="1"/>
  <c r="N4" i="55"/>
  <c r="N11" i="54"/>
  <c r="O4" i="55" s="1"/>
  <c r="G12" i="48"/>
  <c r="G11" i="48"/>
  <c r="G10" i="48"/>
  <c r="G9" i="48"/>
  <c r="G8" i="48"/>
  <c r="G7" i="48"/>
  <c r="G6" i="48"/>
  <c r="G5" i="48"/>
  <c r="G4" i="48"/>
  <c r="G3" i="48"/>
  <c r="G2" i="48"/>
  <c r="E2" i="48"/>
  <c r="K57" i="47"/>
  <c r="J57" i="47"/>
  <c r="I57" i="47"/>
  <c r="H57" i="47"/>
  <c r="G57" i="47"/>
  <c r="F57" i="47"/>
  <c r="E57" i="47"/>
  <c r="D57" i="47"/>
  <c r="C57" i="47"/>
  <c r="Q67" i="54" l="1"/>
  <c r="R60" i="55" s="1"/>
  <c r="Q19" i="54"/>
  <c r="R12" i="55" s="1"/>
  <c r="Q41" i="54"/>
  <c r="R34" i="55" s="1"/>
  <c r="Q39" i="54"/>
  <c r="R32" i="55" s="1"/>
  <c r="Q38" i="54"/>
  <c r="R31" i="55" s="1"/>
  <c r="Q36" i="54"/>
  <c r="R29" i="55" s="1"/>
  <c r="Q16" i="54"/>
  <c r="R9" i="55" s="1"/>
  <c r="Q14" i="54"/>
  <c r="R7" i="55" s="1"/>
  <c r="Q34" i="54"/>
  <c r="R27" i="55" s="1"/>
  <c r="Q32" i="54"/>
  <c r="R25" i="55" s="1"/>
  <c r="Q30" i="54"/>
  <c r="R23" i="55" s="1"/>
  <c r="Q43" i="54"/>
  <c r="R36" i="55" s="1"/>
  <c r="Q28" i="54"/>
  <c r="R21" i="55" s="1"/>
  <c r="O19" i="55"/>
  <c r="Q26" i="54"/>
  <c r="R19" i="55" s="1"/>
  <c r="Q25" i="54"/>
  <c r="R18" i="55" s="1"/>
  <c r="Q9" i="54"/>
  <c r="R2" i="55" s="1"/>
  <c r="Q23" i="54"/>
  <c r="R16" i="55" s="1"/>
  <c r="Q45" i="54"/>
  <c r="R38" i="55" s="1"/>
  <c r="Q13" i="54"/>
  <c r="R6" i="55" s="1"/>
  <c r="Q21" i="54"/>
  <c r="R14" i="55" s="1"/>
  <c r="Q11" i="54"/>
  <c r="R4" i="55" s="1"/>
  <c r="H58" i="47"/>
  <c r="B58" i="47"/>
  <c r="G13" i="48"/>
  <c r="I46" i="38" l="1"/>
  <c r="H46" i="38"/>
  <c r="G46" i="38"/>
  <c r="F46" i="38"/>
  <c r="E46" i="38"/>
  <c r="D46" i="38"/>
  <c r="B46" i="38"/>
  <c r="H12" i="48" l="1"/>
  <c r="H11" i="48"/>
  <c r="H10" i="48"/>
  <c r="H9" i="48"/>
  <c r="H8" i="48"/>
  <c r="H7" i="48"/>
  <c r="H6" i="48"/>
  <c r="H5" i="48"/>
  <c r="H4" i="48"/>
  <c r="H3" i="48"/>
  <c r="H2" i="48"/>
  <c r="I2" i="48"/>
  <c r="J2" i="48"/>
  <c r="K2" i="48"/>
  <c r="L2" i="48"/>
  <c r="M2" i="48"/>
  <c r="N2" i="48"/>
  <c r="O2" i="48"/>
  <c r="P2" i="48"/>
  <c r="Q2" i="48"/>
  <c r="R2" i="48"/>
  <c r="H13" i="48" l="1"/>
  <c r="C8" i="38" l="1"/>
  <c r="J8" i="38" s="1"/>
  <c r="C44" i="38"/>
  <c r="J44" i="38" s="1"/>
  <c r="C42" i="38"/>
  <c r="J42" i="38" s="1"/>
  <c r="C40" i="38"/>
  <c r="J40" i="38" s="1"/>
  <c r="C39" i="38"/>
  <c r="J39" i="38" s="1"/>
  <c r="C38" i="38"/>
  <c r="J38" i="38" s="1"/>
  <c r="C36" i="38"/>
  <c r="J36" i="38" s="1"/>
  <c r="C35" i="38"/>
  <c r="J35" i="38" s="1"/>
  <c r="C34" i="38"/>
  <c r="J34" i="38" s="1"/>
  <c r="C32" i="38"/>
  <c r="J32" i="38" s="1"/>
  <c r="C31" i="38"/>
  <c r="J31" i="38" s="1"/>
  <c r="C30" i="38"/>
  <c r="J30" i="38" s="1"/>
  <c r="C29" i="38"/>
  <c r="J29" i="38" s="1"/>
  <c r="C28" i="38"/>
  <c r="J28" i="38" s="1"/>
  <c r="C27" i="38"/>
  <c r="J27" i="38" s="1"/>
  <c r="C26" i="38"/>
  <c r="J26" i="38" s="1"/>
  <c r="C25" i="38"/>
  <c r="J25" i="38" s="1"/>
  <c r="C24" i="38"/>
  <c r="J24" i="38" s="1"/>
  <c r="C23" i="38"/>
  <c r="J23" i="38" s="1"/>
  <c r="C22" i="38"/>
  <c r="J22" i="38" s="1"/>
  <c r="C21" i="38"/>
  <c r="J21" i="38" s="1"/>
  <c r="C19" i="38"/>
  <c r="J19" i="38" s="1"/>
  <c r="C18" i="38"/>
  <c r="J18" i="38" s="1"/>
  <c r="C17" i="38"/>
  <c r="J17" i="38" s="1"/>
  <c r="C16" i="38"/>
  <c r="J16" i="38" s="1"/>
  <c r="C15" i="38"/>
  <c r="J15" i="38" s="1"/>
  <c r="C14" i="38"/>
  <c r="J14" i="38" s="1"/>
  <c r="C12" i="38"/>
  <c r="J12" i="38" s="1"/>
  <c r="C11" i="38"/>
  <c r="J11" i="38" s="1"/>
  <c r="C10" i="38"/>
  <c r="J10" i="38" s="1"/>
  <c r="C9" i="38"/>
  <c r="J9" i="38" s="1"/>
  <c r="C46" i="38" l="1"/>
  <c r="J46" i="38" s="1"/>
  <c r="I12" i="48"/>
  <c r="I11" i="48"/>
  <c r="I10" i="48"/>
  <c r="I9" i="48"/>
  <c r="I8" i="48"/>
  <c r="I7" i="48"/>
  <c r="I6" i="48"/>
  <c r="I5" i="48"/>
  <c r="I4" i="48"/>
  <c r="I3" i="48"/>
  <c r="I13" i="48" l="1"/>
  <c r="E12" i="48"/>
  <c r="E11" i="48"/>
  <c r="E10" i="48"/>
  <c r="E9" i="48"/>
  <c r="E8" i="48"/>
  <c r="E7" i="48"/>
  <c r="E6" i="48"/>
  <c r="E5" i="48"/>
  <c r="E4" i="48"/>
  <c r="E3" i="48"/>
  <c r="D7" i="45"/>
  <c r="D9" i="36"/>
  <c r="J32" i="20"/>
  <c r="J31" i="20"/>
  <c r="J30" i="20"/>
  <c r="J29" i="20"/>
  <c r="J28" i="20"/>
  <c r="J27" i="20"/>
  <c r="J26" i="20"/>
  <c r="J25" i="20"/>
  <c r="J24" i="20"/>
  <c r="J23" i="20"/>
  <c r="J22" i="20"/>
  <c r="J21" i="20"/>
  <c r="J20" i="20"/>
  <c r="J19" i="20"/>
  <c r="J18" i="20"/>
  <c r="J17" i="20"/>
  <c r="J16" i="20"/>
  <c r="J15" i="20"/>
  <c r="J14" i="20"/>
  <c r="J13" i="20"/>
  <c r="J12" i="20"/>
  <c r="J11" i="20"/>
  <c r="J10" i="20"/>
  <c r="J9" i="20"/>
  <c r="J8" i="20"/>
  <c r="J7" i="20"/>
  <c r="J6" i="20"/>
  <c r="J5" i="20"/>
  <c r="J4" i="20"/>
  <c r="J3" i="20"/>
  <c r="J2" i="20"/>
  <c r="A2" i="20"/>
  <c r="I32" i="20"/>
  <c r="I31" i="20"/>
  <c r="I30" i="20"/>
  <c r="I29" i="20"/>
  <c r="I28" i="20"/>
  <c r="I27" i="20"/>
  <c r="I26" i="20"/>
  <c r="I25" i="20"/>
  <c r="I24" i="20"/>
  <c r="I23" i="20"/>
  <c r="I22" i="20"/>
  <c r="I21" i="20"/>
  <c r="I20" i="20"/>
  <c r="I19" i="20"/>
  <c r="I18" i="20"/>
  <c r="I17" i="20"/>
  <c r="I16" i="20"/>
  <c r="I15" i="20"/>
  <c r="I14" i="20"/>
  <c r="I13" i="20"/>
  <c r="I12" i="20"/>
  <c r="I11" i="20"/>
  <c r="I10" i="20"/>
  <c r="I9" i="20"/>
  <c r="I8" i="20"/>
  <c r="I7" i="20"/>
  <c r="I6" i="20"/>
  <c r="I5" i="20"/>
  <c r="I4" i="20"/>
  <c r="I3" i="20"/>
  <c r="I2" i="20"/>
  <c r="H32" i="20"/>
  <c r="H31" i="20"/>
  <c r="H30" i="20"/>
  <c r="H29" i="20"/>
  <c r="H28" i="20"/>
  <c r="H27" i="20"/>
  <c r="H26" i="20"/>
  <c r="H25" i="20"/>
  <c r="H24" i="20"/>
  <c r="H23" i="20"/>
  <c r="H22" i="20"/>
  <c r="H21" i="20"/>
  <c r="H20" i="20"/>
  <c r="H19" i="20"/>
  <c r="H18" i="20"/>
  <c r="H17" i="20"/>
  <c r="H16" i="20"/>
  <c r="H15" i="20"/>
  <c r="H14" i="20"/>
  <c r="H13" i="20"/>
  <c r="H12" i="20"/>
  <c r="H11" i="20"/>
  <c r="H10" i="20"/>
  <c r="H9" i="20"/>
  <c r="H8" i="20"/>
  <c r="H7" i="20"/>
  <c r="H6" i="20"/>
  <c r="H5" i="20"/>
  <c r="H4" i="20"/>
  <c r="H3" i="20"/>
  <c r="H2" i="20"/>
  <c r="D32" i="20"/>
  <c r="D31" i="20"/>
  <c r="D30" i="20"/>
  <c r="D29" i="20"/>
  <c r="D28" i="20"/>
  <c r="D27" i="20"/>
  <c r="D26" i="20"/>
  <c r="D25" i="20"/>
  <c r="D24" i="20"/>
  <c r="D23" i="20"/>
  <c r="D22" i="20"/>
  <c r="D21" i="20"/>
  <c r="D20" i="20"/>
  <c r="D19" i="20"/>
  <c r="D18" i="20"/>
  <c r="D17" i="20"/>
  <c r="D16" i="20"/>
  <c r="D15" i="20"/>
  <c r="D14" i="20"/>
  <c r="D13" i="20"/>
  <c r="D12" i="20"/>
  <c r="D11" i="20"/>
  <c r="D10" i="20"/>
  <c r="D9" i="20"/>
  <c r="D8" i="20"/>
  <c r="D7" i="20"/>
  <c r="D6" i="20"/>
  <c r="D5" i="20"/>
  <c r="D4" i="20"/>
  <c r="D3" i="20"/>
  <c r="D2" i="20"/>
  <c r="F17" i="40"/>
  <c r="E17" i="40"/>
  <c r="D17" i="40"/>
  <c r="A17" i="40"/>
  <c r="B17" i="40"/>
  <c r="D30" i="36"/>
  <c r="E21" i="36"/>
  <c r="E28" i="36"/>
  <c r="D10" i="36"/>
  <c r="D11" i="36"/>
  <c r="D12" i="36"/>
  <c r="D15" i="36"/>
  <c r="D16" i="36"/>
  <c r="D17" i="36"/>
  <c r="D18" i="36"/>
  <c r="D19" i="36"/>
  <c r="D20" i="36"/>
  <c r="D23" i="36"/>
  <c r="D24" i="36"/>
  <c r="D25" i="36"/>
  <c r="D26" i="36"/>
  <c r="D27" i="36"/>
  <c r="C13" i="36"/>
  <c r="C21" i="36"/>
  <c r="C28" i="36"/>
  <c r="B13" i="36"/>
  <c r="B21" i="36"/>
  <c r="B28" i="36"/>
  <c r="BA3" i="48"/>
  <c r="BA2" i="48"/>
  <c r="BA12" i="48"/>
  <c r="BA11" i="48"/>
  <c r="BA10" i="48"/>
  <c r="BA9" i="48"/>
  <c r="BA8" i="48"/>
  <c r="BA7" i="48"/>
  <c r="BA6" i="48"/>
  <c r="BA5" i="48"/>
  <c r="BA4" i="48"/>
  <c r="AZ2" i="48"/>
  <c r="AZ12" i="48"/>
  <c r="AZ11" i="48"/>
  <c r="AZ10" i="48"/>
  <c r="AZ9" i="48"/>
  <c r="AZ8" i="48"/>
  <c r="AZ7" i="48"/>
  <c r="AZ6" i="48"/>
  <c r="AZ5" i="48"/>
  <c r="AZ4" i="48"/>
  <c r="AZ3" i="48"/>
  <c r="AY2" i="48"/>
  <c r="AY12" i="48"/>
  <c r="AY11" i="48"/>
  <c r="AY10" i="48"/>
  <c r="AY9" i="48"/>
  <c r="AY8" i="48"/>
  <c r="AY7" i="48"/>
  <c r="AY6" i="48"/>
  <c r="AY5" i="48"/>
  <c r="AY4" i="48"/>
  <c r="AY3" i="48"/>
  <c r="AX2" i="48"/>
  <c r="AX12" i="48"/>
  <c r="AX11" i="48"/>
  <c r="AX10" i="48"/>
  <c r="AX9" i="48"/>
  <c r="AX8" i="48"/>
  <c r="AX7" i="48"/>
  <c r="AX6" i="48"/>
  <c r="AX5" i="48"/>
  <c r="AX4" i="48"/>
  <c r="AX3" i="48"/>
  <c r="AW2" i="48"/>
  <c r="AW12" i="48"/>
  <c r="AW11" i="48"/>
  <c r="AW10" i="48"/>
  <c r="AW9" i="48"/>
  <c r="AW8" i="48"/>
  <c r="AW7" i="48"/>
  <c r="AW6" i="48"/>
  <c r="AW5" i="48"/>
  <c r="AW4" i="48"/>
  <c r="AW3" i="48"/>
  <c r="AV2" i="48"/>
  <c r="AV12" i="48"/>
  <c r="AV11" i="48"/>
  <c r="AV10" i="48"/>
  <c r="AV9" i="48"/>
  <c r="AV8" i="48"/>
  <c r="AV7" i="48"/>
  <c r="AV6" i="48"/>
  <c r="AV5" i="48"/>
  <c r="AV4" i="48"/>
  <c r="AV3" i="48"/>
  <c r="AU12" i="48"/>
  <c r="AU11" i="48"/>
  <c r="AU10" i="48"/>
  <c r="AU9" i="48"/>
  <c r="AU8" i="48"/>
  <c r="AU7" i="48"/>
  <c r="AU6" i="48"/>
  <c r="AU5" i="48"/>
  <c r="AU4" i="48"/>
  <c r="AU3" i="48"/>
  <c r="AU2" i="48"/>
  <c r="AT2" i="48"/>
  <c r="AT12" i="48"/>
  <c r="AT11" i="48"/>
  <c r="AT10" i="48"/>
  <c r="AT9" i="48"/>
  <c r="AT8" i="48"/>
  <c r="AT7" i="48"/>
  <c r="AT6" i="48"/>
  <c r="AT5" i="48"/>
  <c r="AT4" i="48"/>
  <c r="AT3" i="48"/>
  <c r="AS2" i="48"/>
  <c r="AS12" i="48"/>
  <c r="AS11" i="48"/>
  <c r="AS10" i="48"/>
  <c r="AS9" i="48"/>
  <c r="AS8" i="48"/>
  <c r="AS7" i="48"/>
  <c r="AS6" i="48"/>
  <c r="AS5" i="48"/>
  <c r="AS4" i="48"/>
  <c r="AS3" i="48"/>
  <c r="AR2" i="48"/>
  <c r="AR12" i="48"/>
  <c r="AR11" i="48"/>
  <c r="AR10" i="48"/>
  <c r="AR9" i="48"/>
  <c r="AR8" i="48"/>
  <c r="AR7" i="48"/>
  <c r="AR6" i="48"/>
  <c r="AR5" i="48"/>
  <c r="AR4" i="48"/>
  <c r="AR3" i="48"/>
  <c r="AQ2" i="48"/>
  <c r="AQ12" i="48"/>
  <c r="AQ11" i="48"/>
  <c r="AQ10" i="48"/>
  <c r="AQ9" i="48"/>
  <c r="AQ8" i="48"/>
  <c r="AQ7" i="48"/>
  <c r="AQ6" i="48"/>
  <c r="AQ5" i="48"/>
  <c r="AQ4" i="48"/>
  <c r="AQ3" i="48"/>
  <c r="AP2" i="48"/>
  <c r="AP12" i="48"/>
  <c r="AP11" i="48"/>
  <c r="AP10" i="48"/>
  <c r="AP9" i="48"/>
  <c r="AP8" i="48"/>
  <c r="AP7" i="48"/>
  <c r="AP6" i="48"/>
  <c r="AP5" i="48"/>
  <c r="AP4" i="48"/>
  <c r="AP3" i="48"/>
  <c r="AO2" i="48"/>
  <c r="AO12" i="48"/>
  <c r="AO11" i="48"/>
  <c r="AO10" i="48"/>
  <c r="AO9" i="48"/>
  <c r="AO8" i="48"/>
  <c r="AO7" i="48"/>
  <c r="AO6" i="48"/>
  <c r="AO5" i="48"/>
  <c r="AO4" i="48"/>
  <c r="AO3" i="48"/>
  <c r="AN2" i="48"/>
  <c r="AN12" i="48"/>
  <c r="AN11" i="48"/>
  <c r="AN10" i="48"/>
  <c r="AN9" i="48"/>
  <c r="AN8" i="48"/>
  <c r="AN7" i="48"/>
  <c r="AN6" i="48"/>
  <c r="AN5" i="48"/>
  <c r="AN4" i="48"/>
  <c r="AN3" i="48"/>
  <c r="AM2" i="48"/>
  <c r="AM12" i="48"/>
  <c r="AM11" i="48"/>
  <c r="AM10" i="48"/>
  <c r="AM9" i="48"/>
  <c r="AM8" i="48"/>
  <c r="AM7" i="48"/>
  <c r="AM6" i="48"/>
  <c r="AM5" i="48"/>
  <c r="AM4" i="48"/>
  <c r="AM3" i="48"/>
  <c r="AL2" i="48"/>
  <c r="AL12" i="48"/>
  <c r="AL11" i="48"/>
  <c r="AL10" i="48"/>
  <c r="AL9" i="48"/>
  <c r="AL8" i="48"/>
  <c r="AL7" i="48"/>
  <c r="AL6" i="48"/>
  <c r="AL5" i="48"/>
  <c r="AL4" i="48"/>
  <c r="AL3" i="48"/>
  <c r="AK2" i="48"/>
  <c r="AK12" i="48"/>
  <c r="AK11" i="48"/>
  <c r="AK10" i="48"/>
  <c r="AK9" i="48"/>
  <c r="AK8" i="48"/>
  <c r="AK7" i="48"/>
  <c r="AK6" i="48"/>
  <c r="AK5" i="48"/>
  <c r="AK4" i="48"/>
  <c r="AK3" i="48"/>
  <c r="AJ2" i="48"/>
  <c r="AJ12" i="48"/>
  <c r="AJ11" i="48"/>
  <c r="AJ10" i="48"/>
  <c r="AJ9" i="48"/>
  <c r="AJ8" i="48"/>
  <c r="AJ7" i="48"/>
  <c r="AJ6" i="48"/>
  <c r="AJ5" i="48"/>
  <c r="AJ4" i="48"/>
  <c r="AJ3" i="48"/>
  <c r="AI2" i="48"/>
  <c r="AI12" i="48"/>
  <c r="AI11" i="48"/>
  <c r="AI10" i="48"/>
  <c r="AI9" i="48"/>
  <c r="AI8" i="48"/>
  <c r="AI7" i="48"/>
  <c r="AI6" i="48"/>
  <c r="AI5" i="48"/>
  <c r="AI4" i="48"/>
  <c r="AI3" i="48"/>
  <c r="AH2" i="48"/>
  <c r="AH12" i="48"/>
  <c r="AH11" i="48"/>
  <c r="AH10" i="48"/>
  <c r="AH9" i="48"/>
  <c r="AH8" i="48"/>
  <c r="AH7" i="48"/>
  <c r="AH6" i="48"/>
  <c r="AH5" i="48"/>
  <c r="AH4" i="48"/>
  <c r="AH3" i="48"/>
  <c r="AG2" i="48"/>
  <c r="AG12" i="48"/>
  <c r="AG11" i="48"/>
  <c r="AG10" i="48"/>
  <c r="AG9" i="48"/>
  <c r="AG8" i="48"/>
  <c r="AG7" i="48"/>
  <c r="AG6" i="48"/>
  <c r="AG5" i="48"/>
  <c r="AG4" i="48"/>
  <c r="AG3" i="48"/>
  <c r="AF3" i="48"/>
  <c r="AF2" i="48"/>
  <c r="AF12" i="48"/>
  <c r="AF11" i="48"/>
  <c r="AF10" i="48"/>
  <c r="AF9" i="48"/>
  <c r="AF8" i="48"/>
  <c r="AF7" i="48"/>
  <c r="AF6" i="48"/>
  <c r="AF5" i="48"/>
  <c r="AF4" i="48"/>
  <c r="AE2" i="48"/>
  <c r="AE12" i="48"/>
  <c r="AE11" i="48"/>
  <c r="AE10" i="48"/>
  <c r="AE9" i="48"/>
  <c r="AE8" i="48"/>
  <c r="AE7" i="48"/>
  <c r="AE6" i="48"/>
  <c r="AE5" i="48"/>
  <c r="AE4" i="48"/>
  <c r="AE3" i="48"/>
  <c r="AD2" i="48"/>
  <c r="AD12" i="48"/>
  <c r="AD11" i="48"/>
  <c r="AD10" i="48"/>
  <c r="AD9" i="48"/>
  <c r="AD8" i="48"/>
  <c r="AD7" i="48"/>
  <c r="AD6" i="48"/>
  <c r="AD5" i="48"/>
  <c r="AD4" i="48"/>
  <c r="AD3" i="48"/>
  <c r="AC2" i="48"/>
  <c r="AC12" i="48"/>
  <c r="AC11" i="48"/>
  <c r="AC10" i="48"/>
  <c r="AC9" i="48"/>
  <c r="AC8" i="48"/>
  <c r="AC7" i="48"/>
  <c r="AC6" i="48"/>
  <c r="AC5" i="48"/>
  <c r="AC4" i="48"/>
  <c r="AC3" i="48"/>
  <c r="AB2" i="48"/>
  <c r="AB12" i="48"/>
  <c r="AB11" i="48"/>
  <c r="AB10" i="48"/>
  <c r="AB9" i="48"/>
  <c r="AB8" i="48"/>
  <c r="AB7" i="48"/>
  <c r="AB6" i="48"/>
  <c r="AB5" i="48"/>
  <c r="AB4" i="48"/>
  <c r="AB3" i="48"/>
  <c r="AA2" i="48"/>
  <c r="AA12" i="48"/>
  <c r="AA11" i="48"/>
  <c r="AA10" i="48"/>
  <c r="AA9" i="48"/>
  <c r="AA8" i="48"/>
  <c r="AA7" i="48"/>
  <c r="AA6" i="48"/>
  <c r="AA5" i="48"/>
  <c r="AA4" i="48"/>
  <c r="AA3" i="48"/>
  <c r="Z2" i="48"/>
  <c r="Z12" i="48"/>
  <c r="Z11" i="48"/>
  <c r="Z10" i="48"/>
  <c r="Z9" i="48"/>
  <c r="Z8" i="48"/>
  <c r="Z7" i="48"/>
  <c r="Z6" i="48"/>
  <c r="Z5" i="48"/>
  <c r="Z4" i="48"/>
  <c r="Z3" i="48"/>
  <c r="Y2" i="48"/>
  <c r="Y12" i="48"/>
  <c r="Y11" i="48"/>
  <c r="Y10" i="48"/>
  <c r="Y9" i="48"/>
  <c r="Y8" i="48"/>
  <c r="Y7" i="48"/>
  <c r="Y6" i="48"/>
  <c r="Y5" i="48"/>
  <c r="Y4" i="48"/>
  <c r="Y3" i="48"/>
  <c r="X2" i="48"/>
  <c r="X12" i="48"/>
  <c r="X11" i="48"/>
  <c r="X10" i="48"/>
  <c r="X9" i="48"/>
  <c r="X8" i="48"/>
  <c r="X7" i="48"/>
  <c r="X6" i="48"/>
  <c r="X5" i="48"/>
  <c r="X4" i="48"/>
  <c r="X3" i="48"/>
  <c r="W2" i="48"/>
  <c r="W12" i="48"/>
  <c r="W11" i="48"/>
  <c r="W10" i="48"/>
  <c r="W9" i="48"/>
  <c r="W8" i="48"/>
  <c r="W7" i="48"/>
  <c r="W6" i="48"/>
  <c r="W5" i="48"/>
  <c r="W4" i="48"/>
  <c r="W3" i="48"/>
  <c r="V2" i="48"/>
  <c r="V12" i="48"/>
  <c r="V11" i="48"/>
  <c r="V10" i="48"/>
  <c r="V9" i="48"/>
  <c r="V8" i="48"/>
  <c r="V7" i="48"/>
  <c r="V6" i="48"/>
  <c r="V5" i="48"/>
  <c r="V4" i="48"/>
  <c r="V3" i="48"/>
  <c r="U3" i="48"/>
  <c r="U2" i="48"/>
  <c r="U12" i="48"/>
  <c r="U11" i="48"/>
  <c r="U10" i="48"/>
  <c r="U9" i="48"/>
  <c r="U8" i="48"/>
  <c r="U7" i="48"/>
  <c r="U6" i="48"/>
  <c r="U5" i="48"/>
  <c r="U4" i="48"/>
  <c r="T3" i="48"/>
  <c r="T2" i="48"/>
  <c r="T12" i="48"/>
  <c r="T11" i="48"/>
  <c r="T10" i="48"/>
  <c r="T9" i="48"/>
  <c r="T8" i="48"/>
  <c r="T7" i="48"/>
  <c r="T6" i="48"/>
  <c r="T5" i="48"/>
  <c r="T4" i="48"/>
  <c r="S2" i="48"/>
  <c r="S12" i="48"/>
  <c r="S11" i="48"/>
  <c r="S10" i="48"/>
  <c r="S9" i="48"/>
  <c r="S8" i="48"/>
  <c r="S7" i="48"/>
  <c r="S6" i="48"/>
  <c r="S5" i="48"/>
  <c r="S4" i="48"/>
  <c r="S3" i="48"/>
  <c r="R12" i="48"/>
  <c r="R11" i="48"/>
  <c r="R10" i="48"/>
  <c r="R9" i="48"/>
  <c r="R8" i="48"/>
  <c r="R7" i="48"/>
  <c r="R6" i="48"/>
  <c r="R5" i="48"/>
  <c r="R4" i="48"/>
  <c r="R3" i="48"/>
  <c r="Q12" i="48"/>
  <c r="Q11" i="48"/>
  <c r="Q10" i="48"/>
  <c r="Q9" i="48"/>
  <c r="Q8" i="48"/>
  <c r="Q7" i="48"/>
  <c r="Q6" i="48"/>
  <c r="Q5" i="48"/>
  <c r="Q4" i="48"/>
  <c r="Q3" i="48"/>
  <c r="P12" i="48"/>
  <c r="P11" i="48"/>
  <c r="P10" i="48"/>
  <c r="P9" i="48"/>
  <c r="P8" i="48"/>
  <c r="P7" i="48"/>
  <c r="P6" i="48"/>
  <c r="P5" i="48"/>
  <c r="P4" i="48"/>
  <c r="P3" i="48"/>
  <c r="O12" i="48"/>
  <c r="O11" i="48"/>
  <c r="O10" i="48"/>
  <c r="O9" i="48"/>
  <c r="O8" i="48"/>
  <c r="O7" i="48"/>
  <c r="O6" i="48"/>
  <c r="O5" i="48"/>
  <c r="O4" i="48"/>
  <c r="O3" i="48"/>
  <c r="N12" i="48"/>
  <c r="N11" i="48"/>
  <c r="N10" i="48"/>
  <c r="N9" i="48"/>
  <c r="N8" i="48"/>
  <c r="N7" i="48"/>
  <c r="N6" i="48"/>
  <c r="N5" i="48"/>
  <c r="N4" i="48"/>
  <c r="N3" i="48"/>
  <c r="M3" i="48"/>
  <c r="M12" i="48"/>
  <c r="M11" i="48"/>
  <c r="M10" i="48"/>
  <c r="M9" i="48"/>
  <c r="M8" i="48"/>
  <c r="M7" i="48"/>
  <c r="M6" i="48"/>
  <c r="M5" i="48"/>
  <c r="M4" i="48"/>
  <c r="L12" i="48"/>
  <c r="L11" i="48"/>
  <c r="L10" i="48"/>
  <c r="L9" i="48"/>
  <c r="L8" i="48"/>
  <c r="L7" i="48"/>
  <c r="L6" i="48"/>
  <c r="L5" i="48"/>
  <c r="L4" i="48"/>
  <c r="L3" i="48"/>
  <c r="K3" i="48"/>
  <c r="K4" i="48"/>
  <c r="K5" i="48"/>
  <c r="K6" i="48"/>
  <c r="K7" i="48"/>
  <c r="K8" i="48"/>
  <c r="K9" i="48"/>
  <c r="K10" i="48"/>
  <c r="K11" i="48"/>
  <c r="K12" i="48"/>
  <c r="J12" i="48"/>
  <c r="J11" i="48"/>
  <c r="J10" i="48"/>
  <c r="J9" i="48"/>
  <c r="J8" i="48"/>
  <c r="J7" i="48"/>
  <c r="J6" i="48"/>
  <c r="J5" i="48"/>
  <c r="J4" i="48"/>
  <c r="J3" i="48"/>
  <c r="A2" i="48"/>
  <c r="B2" i="48"/>
  <c r="A3" i="48"/>
  <c r="B3" i="48"/>
  <c r="A4" i="48"/>
  <c r="B4" i="48"/>
  <c r="A5" i="48"/>
  <c r="B5" i="48"/>
  <c r="A6" i="48"/>
  <c r="B6" i="48"/>
  <c r="A7" i="48"/>
  <c r="B7" i="48"/>
  <c r="A8" i="48"/>
  <c r="B8" i="48"/>
  <c r="A9" i="48"/>
  <c r="B9" i="48"/>
  <c r="A10" i="48"/>
  <c r="B10" i="48"/>
  <c r="A11" i="48"/>
  <c r="B11" i="48"/>
  <c r="A12" i="48"/>
  <c r="B12" i="48"/>
  <c r="D1" i="47"/>
  <c r="D2" i="47"/>
  <c r="A16" i="47"/>
  <c r="A17" i="47" s="1"/>
  <c r="A18" i="47" s="1"/>
  <c r="A19" i="47" s="1"/>
  <c r="A20" i="47" s="1"/>
  <c r="A21" i="47" s="1"/>
  <c r="A22" i="47" s="1"/>
  <c r="A23" i="47" s="1"/>
  <c r="A24" i="47" s="1"/>
  <c r="A25" i="47" s="1"/>
  <c r="A26" i="47" s="1"/>
  <c r="A27" i="47" s="1"/>
  <c r="A28" i="47" s="1"/>
  <c r="A29" i="47" s="1"/>
  <c r="A30" i="47" s="1"/>
  <c r="A31" i="47" s="1"/>
  <c r="A32" i="47" s="1"/>
  <c r="A33" i="47" s="1"/>
  <c r="A34" i="47" s="1"/>
  <c r="A35" i="47" s="1"/>
  <c r="A36" i="47" s="1"/>
  <c r="A37" i="47" s="1"/>
  <c r="A38" i="47" s="1"/>
  <c r="A39" i="47" s="1"/>
  <c r="A40" i="47" s="1"/>
  <c r="A41" i="47" s="1"/>
  <c r="A42" i="47" s="1"/>
  <c r="A43" i="47" s="1"/>
  <c r="A44" i="47" s="1"/>
  <c r="A45" i="47" s="1"/>
  <c r="A46" i="47" s="1"/>
  <c r="A47" i="47" s="1"/>
  <c r="A48" i="47" s="1"/>
  <c r="A49" i="47" s="1"/>
  <c r="A50" i="47" s="1"/>
  <c r="A51" i="47" s="1"/>
  <c r="A52" i="47" s="1"/>
  <c r="A53" i="47" s="1"/>
  <c r="A54" i="47" s="1"/>
  <c r="A55" i="47" s="1"/>
  <c r="H2" i="40"/>
  <c r="D13" i="40"/>
  <c r="E13" i="40"/>
  <c r="F13" i="40"/>
  <c r="D14" i="40"/>
  <c r="E14" i="40"/>
  <c r="F14" i="40"/>
  <c r="D15" i="40"/>
  <c r="E15" i="40"/>
  <c r="F15" i="40"/>
  <c r="D16" i="40"/>
  <c r="E16" i="40"/>
  <c r="F16" i="40"/>
  <c r="F12" i="40"/>
  <c r="E12" i="40"/>
  <c r="D12" i="40"/>
  <c r="D7" i="40"/>
  <c r="E7" i="40"/>
  <c r="F7" i="40"/>
  <c r="D8" i="40"/>
  <c r="E8" i="40"/>
  <c r="F8" i="40"/>
  <c r="D9" i="40"/>
  <c r="E9" i="40"/>
  <c r="F9" i="40"/>
  <c r="D10" i="40"/>
  <c r="E10" i="40"/>
  <c r="F10" i="40"/>
  <c r="D11" i="40"/>
  <c r="E11" i="40"/>
  <c r="F11" i="40"/>
  <c r="F6" i="40"/>
  <c r="E6" i="40"/>
  <c r="D6" i="40"/>
  <c r="E16" i="46"/>
  <c r="F16" i="46"/>
  <c r="G16" i="46"/>
  <c r="D16" i="46"/>
  <c r="B16" i="46"/>
  <c r="A16" i="46"/>
  <c r="E16" i="45"/>
  <c r="E18" i="45"/>
  <c r="E17" i="45"/>
  <c r="E15" i="45"/>
  <c r="E14" i="45"/>
  <c r="E13" i="45"/>
  <c r="E12" i="45"/>
  <c r="F23" i="45"/>
  <c r="D20" i="46"/>
  <c r="C20" i="46"/>
  <c r="B20" i="46"/>
  <c r="A20" i="46"/>
  <c r="D7" i="46"/>
  <c r="E7" i="46"/>
  <c r="F7" i="46"/>
  <c r="D8" i="46"/>
  <c r="E8" i="46"/>
  <c r="F8" i="46"/>
  <c r="D9" i="46"/>
  <c r="E9" i="46"/>
  <c r="F9" i="46"/>
  <c r="D10" i="46"/>
  <c r="E10" i="46"/>
  <c r="F10" i="46"/>
  <c r="D11" i="46"/>
  <c r="E11" i="46"/>
  <c r="F11" i="46"/>
  <c r="D12" i="46"/>
  <c r="E12" i="46"/>
  <c r="F12" i="46"/>
  <c r="E6" i="46"/>
  <c r="F6" i="46"/>
  <c r="D6" i="46"/>
  <c r="A7" i="46"/>
  <c r="B7" i="46"/>
  <c r="A8" i="46"/>
  <c r="B8" i="46"/>
  <c r="A9" i="46"/>
  <c r="B9" i="46"/>
  <c r="A10" i="46"/>
  <c r="B10" i="46"/>
  <c r="A11" i="46"/>
  <c r="B11" i="46"/>
  <c r="A12" i="46"/>
  <c r="B12" i="46"/>
  <c r="B6" i="46"/>
  <c r="A6" i="46"/>
  <c r="D2" i="46"/>
  <c r="E2" i="46"/>
  <c r="C2" i="46"/>
  <c r="A2" i="46"/>
  <c r="B2" i="46"/>
  <c r="B1" i="45"/>
  <c r="B2" i="45"/>
  <c r="E2" i="40"/>
  <c r="E3" i="40"/>
  <c r="E4" i="40"/>
  <c r="E5" i="40"/>
  <c r="F4" i="40"/>
  <c r="F2" i="40"/>
  <c r="F3" i="40"/>
  <c r="F5" i="40"/>
  <c r="D4" i="40"/>
  <c r="D2" i="40"/>
  <c r="D3" i="40"/>
  <c r="D5" i="40"/>
  <c r="A15" i="40"/>
  <c r="B15" i="40"/>
  <c r="A7" i="40"/>
  <c r="B7" i="40"/>
  <c r="C2" i="5"/>
  <c r="B2" i="38"/>
  <c r="B2" i="14"/>
  <c r="C1" i="5"/>
  <c r="A2" i="19"/>
  <c r="A16" i="40"/>
  <c r="B16" i="40"/>
  <c r="A8" i="40"/>
  <c r="B8" i="40"/>
  <c r="A3" i="20"/>
  <c r="B3" i="20"/>
  <c r="A4" i="20"/>
  <c r="B4" i="20"/>
  <c r="A5" i="20"/>
  <c r="B5" i="20"/>
  <c r="A6" i="20"/>
  <c r="B6" i="20"/>
  <c r="A7" i="20"/>
  <c r="B7" i="20"/>
  <c r="A8" i="20"/>
  <c r="B8" i="20"/>
  <c r="A9" i="20"/>
  <c r="B9" i="20"/>
  <c r="A10" i="20"/>
  <c r="B10" i="20"/>
  <c r="A11" i="20"/>
  <c r="B11" i="20"/>
  <c r="A12" i="20"/>
  <c r="B12" i="20"/>
  <c r="A13" i="20"/>
  <c r="B13" i="20"/>
  <c r="A14" i="20"/>
  <c r="B14" i="20"/>
  <c r="A15" i="20"/>
  <c r="B15" i="20"/>
  <c r="A16" i="20"/>
  <c r="B16" i="20"/>
  <c r="A17" i="20"/>
  <c r="B17" i="20"/>
  <c r="A18" i="20"/>
  <c r="B18" i="20"/>
  <c r="A19" i="20"/>
  <c r="B19" i="20"/>
  <c r="A20" i="20"/>
  <c r="B20" i="20"/>
  <c r="A21" i="20"/>
  <c r="B21" i="20"/>
  <c r="A22" i="20"/>
  <c r="B22" i="20"/>
  <c r="A23" i="20"/>
  <c r="B23" i="20"/>
  <c r="A24" i="20"/>
  <c r="B24" i="20"/>
  <c r="A25" i="20"/>
  <c r="B25" i="20"/>
  <c r="A26" i="20"/>
  <c r="B26" i="20"/>
  <c r="A27" i="20"/>
  <c r="B27" i="20"/>
  <c r="A28" i="20"/>
  <c r="B28" i="20"/>
  <c r="A29" i="20"/>
  <c r="B29" i="20"/>
  <c r="A30" i="20"/>
  <c r="B30" i="20"/>
  <c r="A31" i="20"/>
  <c r="B31" i="20"/>
  <c r="A32" i="20"/>
  <c r="B32" i="20"/>
  <c r="B2" i="20"/>
  <c r="A3" i="19"/>
  <c r="B3" i="19"/>
  <c r="A4" i="19"/>
  <c r="B4" i="19"/>
  <c r="A5" i="19"/>
  <c r="B5" i="19"/>
  <c r="B2" i="19"/>
  <c r="G32" i="20"/>
  <c r="F32" i="20"/>
  <c r="E32" i="20"/>
  <c r="E31" i="20"/>
  <c r="G31" i="20"/>
  <c r="F31" i="20"/>
  <c r="E29" i="20"/>
  <c r="F29" i="20"/>
  <c r="G29" i="20"/>
  <c r="E30" i="20"/>
  <c r="F30" i="20"/>
  <c r="G30" i="20"/>
  <c r="G28" i="20"/>
  <c r="F28" i="20"/>
  <c r="E28" i="20"/>
  <c r="E26" i="20"/>
  <c r="F26" i="20"/>
  <c r="G26" i="20"/>
  <c r="E27" i="20"/>
  <c r="F27" i="20"/>
  <c r="G27" i="20"/>
  <c r="G25" i="20"/>
  <c r="F25" i="20"/>
  <c r="E25" i="20"/>
  <c r="E14" i="20"/>
  <c r="F14" i="20"/>
  <c r="G14" i="20"/>
  <c r="E15" i="20"/>
  <c r="F15" i="20"/>
  <c r="G15" i="20"/>
  <c r="E16" i="20"/>
  <c r="F16" i="20"/>
  <c r="G16" i="20"/>
  <c r="E17" i="20"/>
  <c r="F17" i="20"/>
  <c r="G17" i="20"/>
  <c r="E18" i="20"/>
  <c r="F18" i="20"/>
  <c r="G18" i="20"/>
  <c r="E19" i="20"/>
  <c r="F19" i="20"/>
  <c r="G19" i="20"/>
  <c r="E20" i="20"/>
  <c r="F20" i="20"/>
  <c r="G20" i="20"/>
  <c r="E21" i="20"/>
  <c r="F21" i="20"/>
  <c r="G21" i="20"/>
  <c r="E22" i="20"/>
  <c r="F22" i="20"/>
  <c r="G22" i="20"/>
  <c r="E23" i="20"/>
  <c r="F23" i="20"/>
  <c r="G23" i="20"/>
  <c r="E24" i="20"/>
  <c r="F24" i="20"/>
  <c r="G24" i="20"/>
  <c r="G13" i="20"/>
  <c r="F13" i="20"/>
  <c r="E13" i="20"/>
  <c r="E8" i="20"/>
  <c r="F8" i="20"/>
  <c r="G8" i="20"/>
  <c r="E9" i="20"/>
  <c r="F9" i="20"/>
  <c r="G9" i="20"/>
  <c r="E10" i="20"/>
  <c r="F10" i="20"/>
  <c r="G10" i="20"/>
  <c r="E11" i="20"/>
  <c r="F11" i="20"/>
  <c r="G11" i="20"/>
  <c r="E12" i="20"/>
  <c r="F12" i="20"/>
  <c r="G12" i="20"/>
  <c r="G7" i="20"/>
  <c r="F7" i="20"/>
  <c r="E7" i="20"/>
  <c r="E3" i="20"/>
  <c r="F3" i="20"/>
  <c r="G3" i="20"/>
  <c r="E4" i="20"/>
  <c r="F4" i="20"/>
  <c r="G4" i="20"/>
  <c r="E5" i="20"/>
  <c r="F5" i="20"/>
  <c r="G5" i="20"/>
  <c r="E6" i="20"/>
  <c r="F6" i="20"/>
  <c r="G6" i="20"/>
  <c r="G2" i="20"/>
  <c r="F2" i="20"/>
  <c r="E2" i="20"/>
  <c r="A3" i="40"/>
  <c r="A4" i="40"/>
  <c r="A5" i="40"/>
  <c r="A6" i="40"/>
  <c r="A9" i="40"/>
  <c r="A10" i="40"/>
  <c r="A11" i="40"/>
  <c r="A12" i="40"/>
  <c r="A13" i="40"/>
  <c r="A14" i="40"/>
  <c r="A2" i="40"/>
  <c r="B3" i="40"/>
  <c r="B4" i="40"/>
  <c r="B5" i="40"/>
  <c r="B6" i="40"/>
  <c r="B9" i="40"/>
  <c r="B10" i="40"/>
  <c r="B11" i="40"/>
  <c r="B12" i="40"/>
  <c r="B13" i="40"/>
  <c r="B14" i="40"/>
  <c r="B2" i="40"/>
  <c r="D8" i="14"/>
  <c r="D7" i="14"/>
  <c r="B1" i="38"/>
  <c r="B1" i="14"/>
  <c r="F5" i="19"/>
  <c r="E5" i="19"/>
  <c r="D5" i="19"/>
  <c r="F4" i="19"/>
  <c r="E4" i="19"/>
  <c r="D4" i="19"/>
  <c r="F3" i="19"/>
  <c r="E3" i="19"/>
  <c r="D3" i="19"/>
  <c r="F2" i="19"/>
  <c r="E2" i="19"/>
  <c r="D2" i="19"/>
  <c r="D9" i="14"/>
  <c r="D10" i="14"/>
  <c r="C4" i="36"/>
  <c r="E32" i="36" l="1"/>
  <c r="B32" i="36"/>
  <c r="C32" i="36"/>
  <c r="Q13" i="48"/>
  <c r="Y13" i="48"/>
  <c r="AO13" i="48"/>
  <c r="N13" i="48"/>
  <c r="AD13" i="48"/>
  <c r="AT13" i="48"/>
  <c r="AG13" i="48"/>
  <c r="AY13" i="48"/>
  <c r="F6" i="19"/>
  <c r="E6" i="19"/>
  <c r="AL13" i="48"/>
  <c r="X13" i="48"/>
  <c r="AC13" i="48"/>
  <c r="AK13" i="48"/>
  <c r="AS13" i="48"/>
  <c r="M13" i="48"/>
  <c r="U13" i="48"/>
  <c r="V13" i="48"/>
  <c r="D21" i="36"/>
  <c r="AA13" i="48"/>
  <c r="AB13" i="48"/>
  <c r="AE13" i="48"/>
  <c r="AF13" i="48"/>
  <c r="AI13" i="48"/>
  <c r="AJ13" i="48"/>
  <c r="AM13" i="48"/>
  <c r="AN13" i="48"/>
  <c r="AQ13" i="48"/>
  <c r="AR13" i="48"/>
  <c r="AV13" i="48"/>
  <c r="AW13" i="48"/>
  <c r="D13" i="36"/>
  <c r="H59" i="47"/>
  <c r="B59" i="47"/>
  <c r="D6" i="19"/>
  <c r="R13" i="48"/>
  <c r="D28" i="36"/>
  <c r="H33" i="20"/>
  <c r="I33" i="20"/>
  <c r="J33" i="20"/>
  <c r="F33" i="20"/>
  <c r="D33" i="20"/>
  <c r="E33" i="20"/>
  <c r="BA13" i="48"/>
  <c r="K13" i="48"/>
  <c r="O13" i="48"/>
  <c r="S13" i="48"/>
  <c r="W13" i="48"/>
  <c r="Z13" i="48"/>
  <c r="AH13" i="48"/>
  <c r="AP13" i="48"/>
  <c r="AX13" i="48"/>
  <c r="AZ13" i="48"/>
  <c r="E13" i="48"/>
  <c r="L13" i="48"/>
  <c r="P13" i="48"/>
  <c r="G33" i="20"/>
  <c r="J13" i="48"/>
  <c r="T13" i="48"/>
  <c r="AU13" i="48"/>
  <c r="D32" i="36" l="1"/>
</calcChain>
</file>

<file path=xl/sharedStrings.xml><?xml version="1.0" encoding="utf-8"?>
<sst xmlns="http://schemas.openxmlformats.org/spreadsheetml/2006/main" count="915" uniqueCount="383">
  <si>
    <t>for_key</t>
  </si>
  <si>
    <t>godina</t>
  </si>
  <si>
    <t>idReferata</t>
  </si>
  <si>
    <t>BrNerPocGod</t>
  </si>
  <si>
    <t>BrPrimTokGod</t>
  </si>
  <si>
    <t>BrRijTokGod</t>
  </si>
  <si>
    <t>lista_referata</t>
  </si>
  <si>
    <t>OdbPrLijek</t>
  </si>
  <si>
    <t>PotvOdluke</t>
  </si>
  <si>
    <t>PreinOdluke</t>
  </si>
  <si>
    <t>UkinOdluke</t>
  </si>
  <si>
    <t>Pr</t>
  </si>
  <si>
    <t>Tabele za popunjavanje podataka o radu sudova nije moguće mijenjati, niti dodavati nove redove ili kolone.</t>
  </si>
  <si>
    <t>Zahtjevi za upis</t>
  </si>
  <si>
    <t>Zahtjevi za ZK izvadke</t>
  </si>
  <si>
    <t>Zahtjevi za uspostavljanje ZK uložaka</t>
  </si>
  <si>
    <t>Ostalo (uvjerenja, potvrde i dr.)</t>
  </si>
  <si>
    <t>I</t>
  </si>
  <si>
    <t>II</t>
  </si>
  <si>
    <t>III</t>
  </si>
  <si>
    <t>P</t>
  </si>
  <si>
    <t>Ps</t>
  </si>
  <si>
    <t>K</t>
  </si>
  <si>
    <t>Ip</t>
  </si>
  <si>
    <t>Mal</t>
  </si>
  <si>
    <t>Mals</t>
  </si>
  <si>
    <t>Km</t>
  </si>
  <si>
    <t>IV</t>
  </si>
  <si>
    <t>Vrsta predmeta</t>
  </si>
  <si>
    <t>Parnični referat</t>
  </si>
  <si>
    <t>Privredni referat</t>
  </si>
  <si>
    <t>St</t>
  </si>
  <si>
    <t>L</t>
  </si>
  <si>
    <t>Kpp</t>
  </si>
  <si>
    <t>Kps</t>
  </si>
  <si>
    <t>Kv</t>
  </si>
  <si>
    <t>Izvršni referat</t>
  </si>
  <si>
    <t>Vanparnični referat</t>
  </si>
  <si>
    <t>O</t>
  </si>
  <si>
    <t>ZK predmeti</t>
  </si>
  <si>
    <t>Kp</t>
  </si>
  <si>
    <t>Krivični referat</t>
  </si>
  <si>
    <t>Iks</t>
  </si>
  <si>
    <t>V</t>
  </si>
  <si>
    <t>Registracija poslovnih subjekata</t>
  </si>
  <si>
    <t>VI</t>
  </si>
  <si>
    <t>III=I+II</t>
  </si>
  <si>
    <t>Odbijen pravni lijek</t>
  </si>
  <si>
    <t>Broj potvrđenih odluka</t>
  </si>
  <si>
    <t xml:space="preserve"> Broj ukinutih odluka</t>
  </si>
  <si>
    <t>Broj odbačenih pravnih lijekova</t>
  </si>
  <si>
    <t xml:space="preserve">Vrsta predmeta </t>
  </si>
  <si>
    <t xml:space="preserve">Broj nezavedenih predmeta </t>
  </si>
  <si>
    <t xml:space="preserve">Ukupno </t>
  </si>
  <si>
    <t>VII</t>
  </si>
  <si>
    <t>Prekršajno odjeljenje</t>
  </si>
  <si>
    <t xml:space="preserve">Vrsta predmeta    </t>
  </si>
  <si>
    <t>Ukupno</t>
  </si>
  <si>
    <t xml:space="preserve"> </t>
  </si>
  <si>
    <t>Radni sporovi</t>
  </si>
  <si>
    <t>IV=I+II+III</t>
  </si>
  <si>
    <t>UKUPNO</t>
  </si>
  <si>
    <t>Broj neriješenih predmeta na početku izvještajnog perioda</t>
  </si>
  <si>
    <t>Broj neriješenih predmeta na kraju izvještajnog perioda</t>
  </si>
  <si>
    <t>Broj primljenih predmeta</t>
  </si>
  <si>
    <t>Ukupan broj svih predmeta u radu</t>
  </si>
  <si>
    <t>Izvještajni period:</t>
  </si>
  <si>
    <t xml:space="preserve">Za sva eventualna pitanja vezano za popunjavanje obrazaca molimo Vas da kontaktirate </t>
  </si>
  <si>
    <t xml:space="preserve">Radi obezbijeđenja konzistentosti dostavljenih podataka o radu sudova u tabelama za statističko izvještavanje </t>
  </si>
  <si>
    <t xml:space="preserve">postavljeni su kontrolnici, odnosno logička pravila koja moraju ispunjavati dostavljeni podaci. </t>
  </si>
  <si>
    <t xml:space="preserve">Radi pomoći sudovima u popunjavanju tabela, a i radi lakše obrade podataka za neke od ovih kontrolnika </t>
  </si>
  <si>
    <t>odgovarajuća polja u tabeli biti obojena crvenom bojom</t>
  </si>
  <si>
    <t xml:space="preserve">postavljeni su posebni mehanizmi prema kojima će u slučaju da podaci nisu u skladu sa ovim pravilima </t>
  </si>
  <si>
    <t xml:space="preserve">Nakon što podaci budu korigovani na način da ispunjavaju uslove iz kontrolnika, odgovarajuća polja će ponovo biti </t>
  </si>
  <si>
    <t>obojena žutom bojom.</t>
  </si>
  <si>
    <t>Broj riješenih predmeta</t>
  </si>
  <si>
    <t>Pom</t>
  </si>
  <si>
    <t>Ls</t>
  </si>
  <si>
    <t>Kzs</t>
  </si>
  <si>
    <t>Kbs</t>
  </si>
  <si>
    <t>Kvl</t>
  </si>
  <si>
    <t>Reg</t>
  </si>
  <si>
    <t>RegZ</t>
  </si>
  <si>
    <t>F1</t>
  </si>
  <si>
    <t>F2</t>
  </si>
  <si>
    <t>F3</t>
  </si>
  <si>
    <t>Dn</t>
  </si>
  <si>
    <t>Nar</t>
  </si>
  <si>
    <t>Rz</t>
  </si>
  <si>
    <t>Kpu</t>
  </si>
  <si>
    <t>Broj preinačenih odluka</t>
  </si>
  <si>
    <t>Kvalitet rada suda:</t>
  </si>
  <si>
    <t>Ostalo</t>
  </si>
  <si>
    <t>Broj odluka kojima se odbacuje apelacija</t>
  </si>
  <si>
    <t>Broj odluka kojima se obustavlja postupak pred Ustavnim sudom BiH</t>
  </si>
  <si>
    <t>Broj odluka kojima se odbija apelacija</t>
  </si>
  <si>
    <t>Broj odluka kojima se usvaja apelacija</t>
  </si>
  <si>
    <t>Broj odluka kojima se preinačuju  odluke suda</t>
  </si>
  <si>
    <t>Broj odluka kojima se ukidaju  odluke suda</t>
  </si>
  <si>
    <t>Broj ostalih odluka kojima se usvaja apelacija</t>
  </si>
  <si>
    <t>Čl. 13. EK (pravo na djelotvorni pravni lijek)</t>
  </si>
  <si>
    <t>Čl. 3. P7 (naknada za pogrešnu presudu)</t>
  </si>
  <si>
    <t>Čl. 6. EK i II/3.e) Ustava BiH (pravo na pravično suđenje)</t>
  </si>
  <si>
    <t>Čl. 5.EK i II/3d Ustava (pravo na ličnu slobodu)</t>
  </si>
  <si>
    <t>Čl. 1. P.1. i II/3.k) Ustava BiH (pravo na imovinu)</t>
  </si>
  <si>
    <t>Čl. 1. P.7. (Proceduralne zaštite u vezi sa protjerivanjem stranaca)</t>
  </si>
  <si>
    <t>Broj predmeta u kojima je određena naknada nematerijalne štete zbog kršenja prava na donošenje odluke u razumnom roku</t>
  </si>
  <si>
    <t>Ukupan iznos određene naknade</t>
  </si>
  <si>
    <t>BrOdbacApel</t>
  </si>
  <si>
    <t>BrObustPost</t>
  </si>
  <si>
    <t>BrOdbijApel</t>
  </si>
  <si>
    <t>BrPreinOdl</t>
  </si>
  <si>
    <t>BrUkidOdl</t>
  </si>
  <si>
    <t>BrUsvApel</t>
  </si>
  <si>
    <t>BrNaknNematStete</t>
  </si>
  <si>
    <t>UkIznosNaknade</t>
  </si>
  <si>
    <t>V=I+II+III+IV</t>
  </si>
  <si>
    <t>Pravni osnov</t>
  </si>
  <si>
    <t>Čl. 6 EK i II/3.e) Ustava BiH (pravo na pravično suđenje)</t>
  </si>
  <si>
    <t>Broj odluka kojima se nalaže sudu da okonča predmet bez odlaganja zbog kršenja prava na donošenje odluke u razumnom roku jer je Ustavni sud BiH zaključio da je odugovlačenju postupka najviše doprinio</t>
  </si>
  <si>
    <t>prvostepeni sud</t>
  </si>
  <si>
    <t>drugostepeni sud</t>
  </si>
  <si>
    <t>sud koji rješava predmet po uloženom vanrednom pravnom lijeku</t>
  </si>
  <si>
    <t>PrvostSud</t>
  </si>
  <si>
    <t>DrugostSud</t>
  </si>
  <si>
    <t>SudPoUlPrLij</t>
  </si>
  <si>
    <t>Predmeti za naplatu komunalnih usluga</t>
  </si>
  <si>
    <r>
      <t>Tabela I</t>
    </r>
    <r>
      <rPr>
        <b/>
        <u/>
        <sz val="11"/>
        <rFont val="Arial"/>
        <family val="2"/>
      </rPr>
      <t xml:space="preserve">a </t>
    </r>
    <r>
      <rPr>
        <u/>
        <sz val="11"/>
        <rFont val="Arial"/>
        <family val="2"/>
        <charset val="238"/>
      </rPr>
      <t>- Protok ZK predmeta</t>
    </r>
  </si>
  <si>
    <t>KolNorma</t>
  </si>
  <si>
    <t>Općinski/Osnovni sud:</t>
  </si>
  <si>
    <t>OPĆINSKI/OSNOVNI SUDOVI</t>
  </si>
  <si>
    <t>Godina iniciranja predmeta</t>
  </si>
  <si>
    <t>IX</t>
  </si>
  <si>
    <t>X</t>
  </si>
  <si>
    <t>XI</t>
  </si>
  <si>
    <t>Stariji od 1970.</t>
  </si>
  <si>
    <t>SVEUKUPNO</t>
  </si>
  <si>
    <r>
      <t>Broj neriješenih</t>
    </r>
    <r>
      <rPr>
        <b/>
        <sz val="10"/>
        <rFont val="Arial"/>
        <family val="2"/>
      </rPr>
      <t xml:space="preserve"> ZK predmeta</t>
    </r>
  </si>
  <si>
    <t>Zalba</t>
  </si>
  <si>
    <t>Stariji od 1970</t>
  </si>
  <si>
    <t>Predmeti registracije</t>
  </si>
  <si>
    <t>Medijacija</t>
  </si>
  <si>
    <r>
      <t xml:space="preserve">Tabela I </t>
    </r>
    <r>
      <rPr>
        <u/>
        <sz val="11"/>
        <rFont val="Arial"/>
        <family val="2"/>
        <charset val="238"/>
      </rPr>
      <t xml:space="preserve">- Protok predmeta u sudu koji </t>
    </r>
    <r>
      <rPr>
        <b/>
        <u/>
        <sz val="11"/>
        <rFont val="Arial"/>
        <family val="2"/>
      </rPr>
      <t>nisu evidentirani u sistemu CMS</t>
    </r>
  </si>
  <si>
    <r>
      <t>Broj neriješenih predmeta na referatu</t>
    </r>
    <r>
      <rPr>
        <b/>
        <sz val="9"/>
        <rFont val="Arial"/>
        <family val="2"/>
      </rPr>
      <t xml:space="preserve"> predmeti registracije</t>
    </r>
  </si>
  <si>
    <t>Broj donesenih odluka na koje se može izjaviti pravni lijek</t>
  </si>
  <si>
    <t>Kvalitet sudskih odluka</t>
  </si>
  <si>
    <t xml:space="preserve">Broj djelimično ukinutih odluka </t>
  </si>
  <si>
    <t>DonesOdluke</t>
  </si>
  <si>
    <t>Broj preinačenih odluka donijetih nakon održane glavne rasprave ili pretresa pred drugostepenim sudom</t>
  </si>
  <si>
    <t>PreinOdlukeNakonRasp</t>
  </si>
  <si>
    <t>DjelimUkin</t>
  </si>
  <si>
    <t>VIII</t>
  </si>
  <si>
    <t>Ukupan broj ožalbenih odluka</t>
  </si>
  <si>
    <t>II=IV+V+VI+ VII+VIII)</t>
  </si>
  <si>
    <r>
      <t>IX</t>
    </r>
    <r>
      <rPr>
        <vertAlign val="superscript"/>
        <sz val="10"/>
        <rFont val="Arial"/>
        <family val="2"/>
        <charset val="238"/>
      </rPr>
      <t>1</t>
    </r>
  </si>
  <si>
    <r>
      <t xml:space="preserve">1 </t>
    </r>
    <r>
      <rPr>
        <sz val="10"/>
        <color rgb="FF000000"/>
        <rFont val="Arial"/>
        <family val="2"/>
        <charset val="238"/>
      </rPr>
      <t xml:space="preserve">Kvalitet rada sudskih odluka se automatski obračunava u skladu sa članom 16. Kriterija za ocjenjivanje rada sudija. Slijedi tekst za pojašnjenje formule za obračun kvaliteta sudskih odluka:  (75% * (Ukupan broj ožalbenih odluka - Broj ukinutih odluka - Broj djelimično ukinutih odluka/2) / Ukupan broj ožalbenih odluka) + (25% * (Broj donesenih odluka na koje se može izjaviti pravni lijek - Broj preinačenih odluka donijetih nakon održane glavne raspave ili pretresa pred drugostepenim sudom - Broj ukinutih odluka - Broj djelimično ukinutih odluka/2) / Broj donesenih odluka na koje se može izjaviti pravni lijek). </t>
    </r>
  </si>
  <si>
    <t>Redni broj</t>
  </si>
  <si>
    <t>Ime i prezime</t>
  </si>
  <si>
    <t>Pravosudna funkcija</t>
  </si>
  <si>
    <t>XII</t>
  </si>
  <si>
    <t>XIII</t>
  </si>
  <si>
    <t>XIV</t>
  </si>
  <si>
    <t>XV</t>
  </si>
  <si>
    <t>XVI</t>
  </si>
  <si>
    <t>XVII</t>
  </si>
  <si>
    <t>Sudija</t>
  </si>
  <si>
    <t>Stručni saradnik</t>
  </si>
  <si>
    <t>Ocjenjen u sudu</t>
  </si>
  <si>
    <t>Naziv odjela</t>
  </si>
  <si>
    <t xml:space="preserve">Broj dana opravdanog  odsustva iz člana 13. stav 1. tačke b), g), j) Kriterija </t>
  </si>
  <si>
    <t>Broj ostvarenih bodova</t>
  </si>
  <si>
    <t>Predsjednik odjela</t>
  </si>
  <si>
    <t>Predsjednik sudskog vijeća vrhovnog suda entiteta</t>
  </si>
  <si>
    <t>Datum od</t>
  </si>
  <si>
    <t>Datum do</t>
  </si>
  <si>
    <t>Ne treba raditi na predm.</t>
  </si>
  <si>
    <t>Da</t>
  </si>
  <si>
    <t>Predsjednik suda</t>
  </si>
  <si>
    <t>Ne</t>
  </si>
  <si>
    <t>KOLEKTIVNA NORMA SUDA</t>
  </si>
  <si>
    <r>
      <t xml:space="preserve">Tabela IV - </t>
    </r>
    <r>
      <rPr>
        <u/>
        <sz val="11"/>
        <rFont val="Arial"/>
        <family val="2"/>
      </rPr>
      <t>Ostali podaci</t>
    </r>
  </si>
  <si>
    <t xml:space="preserve">Tabela VIa - Odluke kojima se ne usvaja apelacija </t>
  </si>
  <si>
    <t xml:space="preserve">Tabela VIb - Odluke kojima se usvaja apelacija </t>
  </si>
  <si>
    <t>Tabela VIc – Predmeti u  kojima se nalaže sudu da okonča predmet bez odlaganja zbog kršenja prava na donošenje odluke u razumnom roku</t>
  </si>
  <si>
    <t>Tabela VI - Odluke Ustavnog suda BiH</t>
  </si>
  <si>
    <t>Ostvarena orijentaciona norma iz    CMS-a</t>
  </si>
  <si>
    <t>Podaci iz Tabele II  i Tabele IIIa koriste se za ocjenjivanje NPF-a, te podaci u Obrascima za ocjenjivanje NPF-a moraju biti identični podacima iz ovih tabela.</t>
  </si>
  <si>
    <r>
      <t>Tabela III</t>
    </r>
    <r>
      <rPr>
        <u/>
        <sz val="11"/>
        <rFont val="Arial"/>
        <family val="2"/>
        <charset val="238"/>
      </rPr>
      <t xml:space="preserve"> - Kvalitet sudskih odluka po vrstama predmeta</t>
    </r>
  </si>
  <si>
    <t>Ime i prezime predsjednika suda</t>
  </si>
  <si>
    <t>Sud 1</t>
  </si>
  <si>
    <t xml:space="preserve">Sud 2 </t>
  </si>
  <si>
    <t>Ime i prezime nosioca pravosudne funkcije</t>
  </si>
  <si>
    <t>Nedovoljan broj predmeta u radu</t>
  </si>
  <si>
    <t>broj predmeta u radu</t>
  </si>
  <si>
    <t>broj riješenih predmeta</t>
  </si>
  <si>
    <r>
      <t xml:space="preserve">broj neriješenih predmeta </t>
    </r>
    <r>
      <rPr>
        <b/>
        <u/>
        <sz val="10"/>
        <color theme="1"/>
        <rFont val="Arial"/>
        <family val="2"/>
        <charset val="238"/>
      </rPr>
      <t>sa</t>
    </r>
    <r>
      <rPr>
        <b/>
        <sz val="10"/>
        <color theme="1"/>
        <rFont val="Arial"/>
        <family val="2"/>
        <charset val="238"/>
      </rPr>
      <t xml:space="preserve"> zakonskim i procesnim smetnjama</t>
    </r>
  </si>
  <si>
    <r>
      <t xml:space="preserve">broj neriješenih predmeta </t>
    </r>
    <r>
      <rPr>
        <b/>
        <u/>
        <sz val="10"/>
        <color theme="1"/>
        <rFont val="Arial"/>
        <family val="2"/>
        <charset val="238"/>
      </rPr>
      <t>bez</t>
    </r>
    <r>
      <rPr>
        <b/>
        <sz val="10"/>
        <color theme="1"/>
        <rFont val="Arial"/>
        <family val="2"/>
        <charset val="238"/>
      </rPr>
      <t xml:space="preserve"> zakonskih i procesnih smetnji</t>
    </r>
  </si>
  <si>
    <t>procenat riješenih predmeta</t>
  </si>
  <si>
    <t>XVIII</t>
  </si>
  <si>
    <t>XIX</t>
  </si>
  <si>
    <t>XX</t>
  </si>
  <si>
    <t>XXI</t>
  </si>
  <si>
    <t>Godina</t>
  </si>
  <si>
    <t>Sud</t>
  </si>
  <si>
    <t>ImePrezime</t>
  </si>
  <si>
    <t>Ocjenjen</t>
  </si>
  <si>
    <t>Odjel</t>
  </si>
  <si>
    <t>Funkcija</t>
  </si>
  <si>
    <t>NormaPravilnik</t>
  </si>
  <si>
    <t>DatumOd</t>
  </si>
  <si>
    <t>DatumDo</t>
  </si>
  <si>
    <t>BroDanaZa Normu</t>
  </si>
  <si>
    <t>Odsustvo</t>
  </si>
  <si>
    <t>NormaCMS</t>
  </si>
  <si>
    <t xml:space="preserve">NormaVanCMS </t>
  </si>
  <si>
    <t>VeceVrenovanje</t>
  </si>
  <si>
    <t>OstvarenaNorma</t>
  </si>
  <si>
    <t>PreracunataNorma</t>
  </si>
  <si>
    <t>Ocijenjen / Nije ocijenjen u sudu</t>
  </si>
  <si>
    <t>Ukupan broj donesenih odluka na koje se može izjaviti pravni lijek</t>
  </si>
  <si>
    <t>Broj odbačenih pravnih lijekova***</t>
  </si>
  <si>
    <t>Kvalitet sudskih odluka prema članu 16. stav 1. tačka a)</t>
  </si>
  <si>
    <t>Broj ostvarenih bodova za kvalitet prema članu 16. stav 1. tačka a)</t>
  </si>
  <si>
    <t>Kvalitet sudskih odluka prema članu 16. stav 1. tačka b)</t>
  </si>
  <si>
    <t>Broj ostvarenih bodova za kvalitet prema članu 16. stav 1. tačka b)</t>
  </si>
  <si>
    <t>UKUPAN broj ostvarenih bodova za kvalitet sudskih odluka</t>
  </si>
  <si>
    <t>Predsjednik suda *</t>
  </si>
  <si>
    <t>Ocijenjen</t>
  </si>
  <si>
    <t>Nije ocijenjen</t>
  </si>
  <si>
    <t>KVALITET SUDSKIH ODLUKA **</t>
  </si>
  <si>
    <t xml:space="preserve">** Kvalitet rada sudskih odluka se automatski obračunava u skladu sa članom 16. Kriterija za ocjenjivanje rada sudija. Slijedi tekst za pojašnjenje formule za obračun kvaliteta sudskih odluka:  (75% * (Ukupan broj ožalbenih odluka - Broj ukinutih odluka - Broj djelimično ukinutih odluka/2) / Ukupan broj ožalbenih odluka) + (25% * (Broj donesenih odluka na koje se može izjaviti pravni lijek - Broj preinačenih odluka donijetih nakon održane glavne raspave ili pretresa pred drugostepenim sudom - Broj ukinutih odluka - Broj djelimično ukinutih odluka/2) / Broj donesenih odluka na koje se može izjaviti pravni lijek). </t>
  </si>
  <si>
    <t>Ocij/NijeOcij</t>
  </si>
  <si>
    <t>UkBrDonOdlnsmiPrLijek</t>
  </si>
  <si>
    <t>UkBrOzOdl</t>
  </si>
  <si>
    <t>BrOdbPravLijekova</t>
  </si>
  <si>
    <t>BrPotOdl</t>
  </si>
  <si>
    <t>BrPreOdlNakOdGlRas/PretPredDrugSud</t>
  </si>
  <si>
    <t>BrUkOdl</t>
  </si>
  <si>
    <t>BrDjelUkOdl</t>
  </si>
  <si>
    <t>KvaSudOdlČl16/1/a</t>
  </si>
  <si>
    <t>BrOstBodZaKvalČl16/1/a</t>
  </si>
  <si>
    <t>KvalSudOdlČl16/1/b</t>
  </si>
  <si>
    <t>BrOstBodZaKvalČl16/1/b</t>
  </si>
  <si>
    <t>UkBrOstBodZaKval</t>
  </si>
  <si>
    <t>BODOVANJE ZA BROJ RIJEŠENIH PREDMETA U SUDU U SKLADU SA ČLANOM 20a. KRITERIJA ZA OCJENJIVANJE RADA PREDSJEDNIKA SUDOVA</t>
  </si>
  <si>
    <t>BrPredURadu</t>
  </si>
  <si>
    <t>BrRijPred</t>
  </si>
  <si>
    <t>BrNerijPredSaZakProcSmet</t>
  </si>
  <si>
    <t>BrNerijPredBezZakProcSmet</t>
  </si>
  <si>
    <t>ProcRijePred</t>
  </si>
  <si>
    <t>BrOStBod</t>
  </si>
  <si>
    <t>Nije ocijenjen ili Ne treba raditi na predmetima</t>
  </si>
  <si>
    <t>BODOVANJE ZA OSTVARENU KOLEKTIVNU NORMU SUDA U SKLADU SA ČLANOM 20 KRITERIJA ZA OCJENJIVANJE RADA PREDSJEDNIKA SUDOVA</t>
  </si>
  <si>
    <t xml:space="preserve">Tabele se isključivo popunjavaju predviđenim redoslijedom, po redoslijedu postavljenih tabela. </t>
  </si>
  <si>
    <t xml:space="preserve">Podatke je potrebno upisivati samo u polja osjenčena žutom bojom. </t>
  </si>
  <si>
    <t>U ostala polja nije moguće upisivati vrijednosti, u ovim poljima vrijednosti će biti izračunate automatski.</t>
  </si>
  <si>
    <t>Molimo Vas da u Tabeli I i naslovu e-maila (subject) kojim ćete poslati popunjene obrasce navedete naziv Vašeg suda.</t>
  </si>
  <si>
    <t>Odjel za pravosudnu upravu, na telefon: 033 704 616 ili 033 707 584.</t>
  </si>
  <si>
    <t>Tabele za izvještavanje o radu suda i ocjenjivanje NPF u sudu sadrže detaljnije napomene koje je potrebno imati u vidu prilikom popunjavanja tabela.</t>
  </si>
  <si>
    <t>Postupak ocjenjivanja rada predsjednika suda i sudije, koji nije mogao da ostvari propisanu godišnju orijentacionu normu usljed nedovoljnog broja predmeta u radu u periodu ocjenjivanja,  provest će se u skladu sa članom 17a. prečišćenog teksta Kriterija za ocjenjivanje rada predsjednika sudova u BiH odnosno članom 15a. prečišćenog teksta Kriterija za ocjenjivanje rada sudija u BiH.</t>
  </si>
  <si>
    <t>Period obavljanja pravosudne funkcije u instituciji koja popunjava tabelu Ia</t>
  </si>
  <si>
    <t>* Ukoliko predsjednik suda nije obavezan neposredno raditi na predmetima, u skladu sa članom 14. Pravilnika o orijentacionim mjerilima za rad sudija i stručnih saradnika u sudovima u BiH, podaci za predsjednika suda se unose u tabelu radi obračuna kolektivnog kvaliteta odluka suda.</t>
  </si>
  <si>
    <t>Pored napomena datih uz tabele, potrebno je imati u vidu i slijedeće:</t>
  </si>
  <si>
    <t>*** Statistički podaci o broju odbačenih pravnih lijekova prikupljaju se isključivo u svrhu statističkog izvještavanja o radu sudova.</t>
  </si>
  <si>
    <t>Upisati naziv Suda 1</t>
  </si>
  <si>
    <t>Upisati naziv Suda 2</t>
  </si>
  <si>
    <t>Individualni kvalitet NPF-a koji je radio u dva suda u toku perioda ocjenjivanja</t>
  </si>
  <si>
    <t>Tabela IIIb</t>
  </si>
  <si>
    <t>Obrazloženje</t>
  </si>
  <si>
    <t>Godina prijema predmeta</t>
  </si>
  <si>
    <t>1.1.2017.- 31.12.2017.</t>
  </si>
  <si>
    <t>Ostvarena kolektivna norma za sud u 2017. godini:</t>
  </si>
  <si>
    <t>Procenat  ostvarene propisane godišnje orijentacijske norme u 2017. godini</t>
  </si>
  <si>
    <t xml:space="preserve">Ukupno ostvarena orijentacijska  norma u 2017. godini </t>
  </si>
  <si>
    <t>1.1.2017.-31.12.2017.</t>
  </si>
  <si>
    <t>Tabela V - Pregled starosti neriješenih predmeta sa 31.12.2017. godine</t>
  </si>
  <si>
    <t xml:space="preserve">Za nosioca pravosudne funkcije koji nije imao dovoljan broj predmeta u radu za ostvarenje norme u Tabelu II potrebno je, pored kolona II – XIII, unijeti podatke i u kolone XVI – XIX, dok će se podaci iz kolona XIV, XV, XX i XXI automatski obračunavati uz dodjeljivanje odgovarajućeg broja bodova.
Napominjemo da se u poseban obrazac za ocjenjivanje rada u 2017. godini (u okolnostima nedovoljnog broja predmeta u radu) unose podaci iz kolona XVI – XXI iz Table II.
</t>
  </si>
  <si>
    <t xml:space="preserve">TABELA I –  PROTOK PREDMETA U SUDU KOJI NISU EVIDENTIRANI U CMS-U
Napomena za prikazivanje podataka o tzv. komunalnim  predmetima: 
Prema pojašnjenju ove kategorije predmeta, koja je Vijeće pružilo u dopisu broj VSTV-08-0027-10012007 od 10.01.2007.godine, pod komunalnim predmetima se smatraju svi predmeti u kojima su povjerilac preduzeća, a odnose se na neplaćene komunalne usluge. Prema tome, u ovu kategoriju predmeta spadaju predmeti koji se odnose na naplatu potraživanja nastalih na osnovu isporuke vode, toplotne energije, odvoza smeća, električne energije, telefonskih usluga, održavanje zajedničkih prostorija, RTV takse i slično.
TABELA IV – OSTALI PODACI 
Molimo Vas da u tabeli IV date odgovor na pitanje o broju zaprimljenih predmeta koji nisu zavedeni kroz sudski upisnik (ukoliko imate takvih predmeta), navodeći podatke o godini prijema, vrsti i broju predmeta sa obrazloženjem razloga zbog kojih predmeti nisu uvedeni u sudski upisnik.
TABELA V – PREGLED STAROSTI NERIJEŠENIH PREDMETA SA 31.12.2017.
Molimo Vas da u u Tabeli V razvrstate neriješene predmete registracije poslovnih subjekata i ZK predmeta, zaključno sa 31.12.2017. godine, prema godini iniciranja pred općinskim, odnosno osnovnim sudom. 
Napominjemo da podaci iskazani u ovoj tabeli moraju biti konzistentni sa podacima iskazanim u tabeli I i tabeli Ia.  
                                                                                                                                                                                                                                                                                                                                                                                   TABELA VI – ODLUKE USTAVNOG SUDA BIH
U tabeli VI potrebno je prikazati samo podatke o odlukama Ustavnog suda BiH u kojima je izrekom obuhvaćena odluka Vašeg suda, odnosno postupak koji je u toku pred Vašim sudom (kada je riječ o apelacijama sa navodima da postoji kršenje prava na suđenje u razumnom roku).
Posebna napomena: 
Traženi podaci se odnose na odluke iz apelacione nadležnosti Ustavnog suda BiH.
Tabela VIa – Odluke kojima se ne usvaja apelacija: potrebno je prikazati podatke o odlukama Ustavnog suda BiH kojima je utvrđeno da nije osnovana apelacija izjavljena u odnosu na odluke Vašeg suda. Molimo da unesete podatake u kolone I-III prema njihovim nazivima. Podaci se automatski preračunavaju u koloni IV.
Tabela VIb – Odluke kojima se apelacija usvaja:
“Pravni osnov”  - Odluke kojima se usvaja apelacija potrebno je razvrstati prema izrekama odluka Ustavnog suda BiH kojima su utvrđene povrede Ustava BiH, Evropske konvencije o ljudskim pravima (u tabeli: EK) i njenih protokola (u tabeli:P). Svi pomenuti dokumenti i klasifikacija povreda su dostupni na zvaničnoj web stranici Ustavnog suda BiH (http://www.ccbh.ba/bos/p_stream.php?kat=83).
Kolone I - IV “Broj odluka kojima se usvaja apelacija” – Potrebno je razvrstati broj odluka Ustavnog suda kojima se izjavljena apelacija usvaja u odnosu na odluku Vašeg suda, prema odgovarajućim kategorijama, u zavisnosti od izreke odluke Ustavnog suda BiH. Preostale odluke Ustavnog suda, koje ne spadaju u navedene tri kategorije, potrebno je upisati u rubriku “Broj ostalih odluka kojima se usvajaju apelacije” (npr. odluka kojom se usvaja apelacija i konstatuje povreda prava na pravično suđenje, zbog prekoračenja razumnog roka za donošenje odluke, nakon što je sudski postupak završen, a kojom se ne nalaže sudu da okonča predmet bez odlaganja, odnosno ne ukida ili ne preinačuje odluka suda). 
Ukoliko su izrekom odluke Ustavnog suda BiH ustanovljene dvije ili više povreda ustavom zagarantovanih prava i sloboda, molimo Vas da svaku od povreda evidentirate posebno u tabeli VIb.
Molimo Vas da i djelimično usvojene apelacije prikažete u odgovarajućim kolonama tabele VIb.
Tabela VIc – Predmeti u kojima se nalaže sudu da okonča predmet bez odlaganja zbog kršenja prava na donošenje odluke u razumnom roku
U tabeli VIc potrebno je prikazati predmete u kojima je Ustavni sud BiH naložio sudu da okonča predmet bez odlaganja zbog kršenja prava na donošenje odluke u razumnom roku. Molimo Vas da u ovu tabelu unesete samo podatke o predmetima u kojima je Vašem sudu naloženo da okonča predmet bez odlaganja. U skladu sa obrazloženjem odluke Ustavnog suda BiH, potrebno je da naznačite u kojoj fazi postupka je Vaš sud rješavao predmet za koji je Ustavni sud utvrdio da je Vaš sud u najvećoj mjeri doprinio odugovlačenju postupka.
Tabela VId - Predmeti u kojima je utvrđeno kršenje prava na donošenje odluke u razumnom roku
Takođe, potrebno je da popunite i tabelu VId koja se odnosi na ukupan broj predmeta, u kojima je usvojena apelacija u odnosu na Vaš sud i određena naknada nematerijalne štete zbog kršenja prava na donošenje odluke u razumnom roku, kao i ukupan iznos naknade koji je utvrdio Ustavni sud BiH. 
</t>
  </si>
  <si>
    <t>Tabela VId - Predmeti u kojima je utvrđeno kršenje prava na donošenje odluke u razumnom roku*</t>
  </si>
  <si>
    <t xml:space="preserve">NAPOMENA: U Tabelu III se unose podaci o kvalitetu odluka za sve nosilace pravosudne funkcije koji su u toku godine obavljali funkciju u sudu, bez obzira na period obavljanja funkcije u sudu. U Tabelu se unose podaci za sve nosioce pravosudne funkcije: koji su obavljali funkciju u sudu cijelu godinu, koji su imenovani u sud u toku godine, koji su prešli u drugi sud u toku godine, kao i podaci za  nosioce pravosudne funkcije koji su prestali obavljati funkciju u sudu zbog odlaska u penziju u 2017. godini ili iz drugih razloga (ostavke, razrješenja), a u 2017. godini su donosili odluke na koje se može izjaviti pravni lijek, i/ili sud je nakon prestanka obavljanja funkcije zaprimio žalbene odluke od strane višeg suda po izjavljenom pravnom lijeku na odluke bivšeg nosioca pravosudne funckije. Na taj način se pravilno obračunava kolektivni kvalitet odluka u sudu. </t>
  </si>
  <si>
    <t>NAPOMENA 1: Kvalitet odluka predsjednika suda i sudija u Tabeli IIIa i IIIb automatski se obračunava u skladu sa odredbama člana 16. Kriterija za ocjenjivanje rada sudija u Bosni i Hercegovini i člana 18. Kriterija za ocjenjivanje rada predsjednika sudova u Bosni I Hercegovini.</t>
  </si>
  <si>
    <t>U Tabelu IV potrebno je da unesete podatke o broju zaprimljenih predmeta koji nisu zavedeni kroz sudski upisnik (ukoliko imate takvih predmeta), navodeći podatke o godini prijema, vrsti i broju predmeta sa obrazloženjem razloga zbog kojih predmeti nisu zavedeni u sudski upisnik.</t>
  </si>
  <si>
    <t xml:space="preserve">U Tabelu V potrebno je da razvrstate neriješene predmete registracije poslovnih subjekata i ZK predmeta, zaključno sa 31.12.2017. godine, prema godini iniciranja pred općinskim, odnosno osnovnim sudom. Podaci iskazani u ovoj tabeli moraju biti konzistentni sa podacima iskazanim u Tabeli I i Tabeli Ia.  </t>
  </si>
  <si>
    <t xml:space="preserve">* U Tabelu VId unose se podaci o predmetima u kojima je usvojena apelacija u odnosu na odluke Vašeg suda i određena naknada nematerijalne štete zbog kršenja prava na donošenje odluke u razumnom roku, kao i ukupan iznos naknade koji je utvrdio Ustavni sud BiH. 
</t>
  </si>
  <si>
    <t xml:space="preserve">NAPOMENA 1: Ostvarena kolektivna norma suda automatski se obračunava i predsjedniku suda će se dodjeliti odgovarajući broj bodova u skladu sa članom 20. Kriterija za ocjenjivanje rada predsjednika sudova u Bosni i Hercegovini. 
Ukoliko sud nije imao dovoljan broj predmeta u radu za ostvarenje orijentacijske norme, potrebno je manuelno unijeti ukupan broj predmeta koji su bili u radu u sudu kao i ukupan broj riješenih predmeta u sudu u periodu ocjenjivanja, kao i podatke o broju neriješenih predmeta sa zakonskim i procesnim smetnjama i broju neriješenih predmeta bez zakonskih i procesnih smetnji. Procenat riješenih predmeta automatski će se obračunati te predsjedniku suda dodijeliti odgovarajući broj bodova u skladu sa članom 20a. Kriterija. </t>
  </si>
  <si>
    <t xml:space="preserve">NAPOMENA 5: Posebno obratiti pažnju na dio Uputstva uz ovu tabelu koji propisuje način prikazivanja podataka o ostvarenoj orijentacionoj normi i broju riješenih predmeta u okolnostima kada nosilac pravosudne funkcije nije imao dovoljan broj predmeta u radu za ostvarenje propisane godišnje norme.  </t>
  </si>
  <si>
    <t>NAPOMENA 2: Kolona IX (Ukupan broj dana za obračun norme) je popunjena (260) i odnosi se na NPF-e koji su radili cijelu godinu u jednoj instituciji. 
Ukoliko NPF nije obavljao funkciju u pravosudnoj instituciji tokom cijele godine (Novoimenovani NPF ili NPF koji je u toku godine prestao obavljati pravosudnu funkciju) vrši se preračun broja radnih dana. 
Npr. Sudija počeo sa radom 1.4.2017.
Ukupan broj dana za obračun norme = (365 – 31 – 28 – 31) / 7 * 5 = 196</t>
  </si>
  <si>
    <t>Ukupna ostvarena orijentacijska norma koja se unosi u Obrazac za ocjenjivanje =</t>
  </si>
  <si>
    <t>Ukupno 2016*</t>
  </si>
  <si>
    <t xml:space="preserve">Obrazloženje: </t>
  </si>
  <si>
    <r>
      <t>* Unesite podatak o</t>
    </r>
    <r>
      <rPr>
        <i/>
        <sz val="10"/>
        <rFont val="Arial"/>
        <family val="2"/>
      </rPr>
      <t xml:space="preserve"> Ukupnom broju donesenih odluka na koje se može izjaviti pravni lijek</t>
    </r>
    <r>
      <rPr>
        <sz val="10"/>
        <rFont val="Arial"/>
        <family val="2"/>
      </rPr>
      <t xml:space="preserve"> iz izvještaja koji ste dostavili za 2016. godinu. Ukoliko je razlika u </t>
    </r>
    <r>
      <rPr>
        <i/>
        <sz val="10"/>
        <rFont val="Arial"/>
        <family val="2"/>
      </rPr>
      <t>Ukupnom broju donesenih odluka na koje se može izjaviti pravni lijek</t>
    </r>
    <r>
      <rPr>
        <sz val="10"/>
        <rFont val="Arial"/>
        <family val="2"/>
      </rPr>
      <t xml:space="preserve"> u periodu 2016/2017 veća od 20% aktiviraće se kontrolnik i potrebno je da obrazložite uzroke za nastanak te razlike. </t>
    </r>
  </si>
  <si>
    <t>UkinVracPonSud</t>
  </si>
  <si>
    <t>Broj predmeta koji su ustupljeni novoosnovanim sudovima*</t>
  </si>
  <si>
    <t>VI=III-IV-V</t>
  </si>
  <si>
    <r>
      <t xml:space="preserve">Popunjene obrasce poslati na e-mail adresu: </t>
    </r>
    <r>
      <rPr>
        <b/>
        <i/>
        <sz val="12"/>
        <rFont val="Times New Roman"/>
        <family val="1"/>
      </rPr>
      <t>vstvstatistika@pravosudje.ba</t>
    </r>
    <r>
      <rPr>
        <b/>
        <sz val="12"/>
        <rFont val="Times New Roman"/>
        <family val="1"/>
      </rPr>
      <t xml:space="preserve"> do 1.2.2018. godine.</t>
    </r>
  </si>
  <si>
    <t>Broj presuda koje su ukinute i predmet vraćen na ponovno suđenje</t>
  </si>
  <si>
    <t>* Kolonu V (Broj predmeta koji su ustupljeni novoosnovanim sudovima) popunjava samo Općinski sud u Mostaru. Novoosnovani sudovi, odnosno Općinski sud u Čitluku kao Broj neriješenih predmeta na početku izvještajnog perioda evidentira broj predmeta na datum početka rada.</t>
  </si>
  <si>
    <t>* Kolonu V (Broj predmeta koji su ustupljeni novoosnovanim sudovima) popunjavaju samo Općinski sud u Mostaru i Osnovni sud u Prijedoru. Novoosnovani sudovi, odnosno Općinski sud u Čitluku i Osnovni sud u Kozarskoj Dubici kao Broj neriješenih predmeta na početku izvještajnog perioda evidentiraju broj predmeta na datum početka rada.</t>
  </si>
  <si>
    <t>BrPrUstNovSud</t>
  </si>
  <si>
    <t>NAPOMENA 3: Ukoliko je nosilac pravosudne funkcije dužan ostvariti procenat orijentacijske norme koji nije ponuđen u padajućem meniju u poljima iz kolone VI, podaci o ostvarenoj orijentacijskoj normi takvog nosioca pravosudne funkcije se unose u dio obrasca u kojem su polja kolone VI označena plavom bojom. Ostvaren orijentaciona norma se obračunava u skladu sa tačkom II 1). Instrukcije za obračun individualne i kolektivne orijentacione norme u sudovima, primjena člana 15. stav 4. Pravilnika o orijentacionim mjerilima za rad sudija i stručnih saradnika u sudovima u BiH.</t>
  </si>
  <si>
    <t>http://www.pravosudje.ba/vstv/faces/kategorijevijesti.jsp?ins=141&amp;modul=1198&amp;kat=1201&amp;kolona=12200</t>
  </si>
  <si>
    <t xml:space="preserve">http://vstv.pravosudje.ba/vstv/faces/kategorije.jsp?ins=141&amp;modul=1198&amp;kat=1201&amp;kolona=111495 </t>
  </si>
  <si>
    <r>
      <t>Ime i prezime -</t>
    </r>
    <r>
      <rPr>
        <b/>
        <sz val="11"/>
        <color rgb="FFFFFF99"/>
        <rFont val="Arial"/>
        <family val="2"/>
      </rPr>
      <t xml:space="preserve"> </t>
    </r>
    <r>
      <rPr>
        <sz val="11"/>
        <color rgb="FFFF0000"/>
        <rFont val="Arial"/>
        <family val="2"/>
      </rPr>
      <t>evidentirani podatak se automatski prenosi u Tabelu IIIa</t>
    </r>
  </si>
  <si>
    <t xml:space="preserve">NAPOMENA 4: U Tabelu IIa se unose podaci za sve nosioce pravosudne funkcije koji su u toku godine obavljali funkciju u sudu. Ukoliko je nosilac pravosudne funkcije u toku godine prvi put imenovan u sud, ili je obavljao funkciju u dva suda, ili je napustio pravosuđe u Tabelu IIa se unose podaci koje je nosilac pravosudne funkcije ostvario u sudu koji popunjava Tabelu IIa, a podaci o ostvarenoj normi se obračunavaju u skladu Instrukcijom za obračun individualne i kolektivne orijentacione norme u sudovima (II dio - tačka 3a - za obračun kolektivne norme).
Tabelu IIb popunjava sud koje provodi postupak ocjenjivanja rezultata rada nosioca pravosudne funkcije koji je tokom godine obavljao funkciju u dva suda. Podaci o ostvarenoj normi se obračunavaju u skladu sa Instrukcijom za obračun individualne i kolektivne orijentacione norme u sudovima (II dio – tačka 2 i tačka 3a - za proces ocjenjivanja). U obrazac za ocjenjivanje rada unosi se podatak o broju ostvarenih bodova iz Tabele IIb.  
</t>
  </si>
  <si>
    <r>
      <t>Tabela IIa – Ostvarena orijentaciona norma - Elektronski obrazac za obračun ostvarene orijentacione norme iz člana 5. Pravilnika o postupku ocjenjivanja rada predsjednika sudova, sudija I stručnih saradnika (</t>
    </r>
    <r>
      <rPr>
        <u/>
        <sz val="14"/>
        <color rgb="FFFF0000"/>
        <rFont val="Arial"/>
        <family val="2"/>
      </rPr>
      <t>pogledati NAPOMENU 4</t>
    </r>
    <r>
      <rPr>
        <u/>
        <sz val="14"/>
        <rFont val="Arial"/>
        <family val="2"/>
        <charset val="238"/>
      </rPr>
      <t xml:space="preserve">) </t>
    </r>
  </si>
  <si>
    <r>
      <t xml:space="preserve">Procenat orijentacijske norme koju je nosilac pravosudne funkcije dužan ostvariti - </t>
    </r>
    <r>
      <rPr>
        <sz val="10"/>
        <color rgb="FFFF0000"/>
        <rFont val="Arial"/>
        <family val="2"/>
      </rPr>
      <t>Ukoliko procenat orijenatcijske norme nije predviđen u padajućem meniju pogledati NAPOMENU 3</t>
    </r>
  </si>
  <si>
    <r>
      <t>Tabela IIb -Obračun norme za proces ocjenjivaja za nosioce pravosudne funkcije koji su  u toku godine prešli iz jednog suda u drugi sud - Obračun prema Instrukciji dio: II POSEBNI SLUČAJEVI OCJENJIVANJA 3) a) (</t>
    </r>
    <r>
      <rPr>
        <u/>
        <sz val="14"/>
        <color rgb="FFFF0000"/>
        <rFont val="Arial"/>
        <family val="2"/>
        <charset val="238"/>
      </rPr>
      <t>pogledati NAPOMENU 4</t>
    </r>
    <r>
      <rPr>
        <u/>
        <sz val="14"/>
        <color theme="1"/>
        <rFont val="Arial"/>
        <family val="2"/>
        <charset val="238"/>
      </rPr>
      <t xml:space="preserve">) </t>
    </r>
  </si>
  <si>
    <r>
      <t xml:space="preserve">Ukupan broj dana za obračun norme - </t>
    </r>
    <r>
      <rPr>
        <sz val="10"/>
        <color rgb="FFFF0000"/>
        <rFont val="Arial"/>
        <family val="2"/>
      </rPr>
      <t>pogledati NAPOMENU 2</t>
    </r>
  </si>
  <si>
    <r>
      <t>Ime i prezime -</t>
    </r>
    <r>
      <rPr>
        <sz val="10"/>
        <color rgb="FFFF0000"/>
        <rFont val="Arial"/>
        <family val="2"/>
      </rPr>
      <t xml:space="preserve"> podatak je automatski prenesen iz Tabele IIa - OBAVEZNO ZADRŽATI REDOSLIJED NPF-a iz Tabele IIa</t>
    </r>
  </si>
  <si>
    <r>
      <t>Tabela IIIa</t>
    </r>
    <r>
      <rPr>
        <u/>
        <sz val="11"/>
        <color theme="1"/>
        <rFont val="Arial"/>
        <family val="2"/>
        <charset val="238"/>
      </rPr>
      <t xml:space="preserve"> - Kvalitet sudskih odluka po nosiocima pravosudnih funkcija - Elektronski obrazac za obračun kvaliteta odluka iz člana 5. Pravilnika o postupku ocjenjivanja rada predsjednika sudova, sudija i stručnih saradnika (</t>
    </r>
    <r>
      <rPr>
        <u/>
        <sz val="11"/>
        <color rgb="FFFF0000"/>
        <rFont val="Arial"/>
        <family val="2"/>
      </rPr>
      <t>pogledati NAPOMENU 2</t>
    </r>
    <r>
      <rPr>
        <u/>
        <sz val="11"/>
        <color theme="1"/>
        <rFont val="Arial"/>
        <family val="2"/>
        <charset val="238"/>
      </rPr>
      <t>)</t>
    </r>
  </si>
  <si>
    <r>
      <rPr>
        <b/>
        <u/>
        <sz val="11"/>
        <color theme="1"/>
        <rFont val="Arial"/>
        <family val="2"/>
      </rPr>
      <t>Tabela IIIb</t>
    </r>
    <r>
      <rPr>
        <u/>
        <sz val="11"/>
        <color theme="1"/>
        <rFont val="Arial"/>
        <family val="2"/>
      </rPr>
      <t xml:space="preserve"> - Obračun individualnog kvaliteta odluka za proces ocjenjivanja nosilaca pravosudnih funkcija koji su u periodu ocjenjivanja radili u dva suda (</t>
    </r>
    <r>
      <rPr>
        <u/>
        <sz val="11"/>
        <color rgb="FFFF0000"/>
        <rFont val="Arial"/>
        <family val="2"/>
      </rPr>
      <t>pogledati NAPOMENU 2</t>
    </r>
    <r>
      <rPr>
        <u/>
        <sz val="11"/>
        <color theme="1"/>
        <rFont val="Arial"/>
        <family val="2"/>
      </rPr>
      <t>)</t>
    </r>
  </si>
  <si>
    <t>NAPOMENA 6: Podatak o ostvarenoj orijentacionoj normi na predmetima van CMS-a se preuzima iz POMOĆNE TABELE ZA OBRAČUN NORME OSTVARENE NA PREDMETIMA VAN CMS-a</t>
  </si>
  <si>
    <r>
      <t xml:space="preserve">Ostvarena orijentaciona norma na predmetima van CMS-a - </t>
    </r>
    <r>
      <rPr>
        <sz val="10"/>
        <color rgb="FFFF0000"/>
        <rFont val="Arial"/>
        <family val="2"/>
      </rPr>
      <t>pogledati NAPOMENU 6</t>
    </r>
  </si>
  <si>
    <t>NAPOMENA 7: Podatak o Procentu ostvarene orijentacijske norme prema čl 9. Pravilnika o orijentacijskim mjerilima se preuzima iz POMOĆNE TABELE ZA VEĆE VREDNOVANJE PREDMETA</t>
  </si>
  <si>
    <r>
      <t xml:space="preserve">Procenat ostvarene orijentacione norme prema članu 9. Pravilnika o orijentacijskim mjerilima - </t>
    </r>
    <r>
      <rPr>
        <sz val="10"/>
        <color rgb="FFFF0000"/>
        <rFont val="Arial"/>
        <family val="2"/>
      </rPr>
      <t>pogledati NAPOMENU 7</t>
    </r>
  </si>
  <si>
    <t>NAPOMENA 8: Pomoćne tabele navedene u NAPOMENAMA 6 i 7 kao i ostale materijale u vezi postupka izvještavanja i ocjenjivanja rada NPF za 2017.godinu možete preuzeti putem linkova:</t>
  </si>
  <si>
    <r>
      <t xml:space="preserve">Nedovoljan broj predmeta u radu - </t>
    </r>
    <r>
      <rPr>
        <sz val="10"/>
        <color rgb="FFFF0000"/>
        <rFont val="Arial"/>
        <family val="2"/>
      </rPr>
      <t>pogledati NAPOMENU 5</t>
    </r>
  </si>
  <si>
    <t xml:space="preserve">NAPOMENA 2: U Tabelu IIIa se unose podaci o kvalitetu odluka za sve nosioce pravosudne funkcije koji su u toku godine obavljali funkciju u sudu. Ukoliko je nosilac pravosudne funkcije u toku godine prvi put imenovan u sud, ili je obavljao funkciju u dva suda, ili je napustio pravosuđe u Tabelu IIIa se unose podaci koje je nosilac pravosudne funkcije ostvario u sudu koji popunjava Tabelu IIIa. 
Tabelu IIIb popunjava sud koje provodi postupak ocjenjivanja rezultata rada nosioca pravosudne funkcije koji je tokom godine obavljao funkciju u dva suda. Podaci o ostvarenom individualnom kvalitetu odluka nosilaca pravosudne funkcije se unose pojedinačno za svaki sud u kojem je nosilac pravosudne funkcije obavljao funkciju. U obrazac za ocjenjivanje rada unosi se podatak o procentu ostvarenog kvaliteta odluka i broju ostvarenih bodova iz Tabele IIIb.
</t>
  </si>
  <si>
    <t>Kompletni materijali u vezi procesa izvještavanja i ocjenjivanja rada u sudovima dostupni su na linkovima:</t>
  </si>
  <si>
    <t>Aida Smajiš</t>
  </si>
  <si>
    <t>Krivični</t>
  </si>
  <si>
    <t>01.01.2017.</t>
  </si>
  <si>
    <t>30.11.2017.</t>
  </si>
  <si>
    <t>Alma Bijedić</t>
  </si>
  <si>
    <t>Miralem Dedić</t>
  </si>
  <si>
    <t>Mirhunisa Hamzić</t>
  </si>
  <si>
    <t>Nura Lukić</t>
  </si>
  <si>
    <t>Srećko Kokor</t>
  </si>
  <si>
    <t>Vesna Vujica</t>
  </si>
  <si>
    <t>01.02.2017.</t>
  </si>
  <si>
    <t>01.09.2017.</t>
  </si>
  <si>
    <t>Aida Pezer-Alić</t>
  </si>
  <si>
    <t>Alma Spahić</t>
  </si>
  <si>
    <t>Denis Trifković</t>
  </si>
  <si>
    <t>Edna Mujkanović</t>
  </si>
  <si>
    <t>Edvin Kokić</t>
  </si>
  <si>
    <t>01.01.2017..</t>
  </si>
  <si>
    <t>Jasmina Omanović</t>
  </si>
  <si>
    <t>Adnan Baručija</t>
  </si>
  <si>
    <t>Ramo Ljevaković</t>
  </si>
  <si>
    <t>28.02.2017.</t>
  </si>
  <si>
    <t>Dijana Ajanović</t>
  </si>
  <si>
    <t>Parnični</t>
  </si>
  <si>
    <t>31.12.2017.</t>
  </si>
  <si>
    <t>Vanparnični</t>
  </si>
  <si>
    <t>Amela Bajramović-Softić</t>
  </si>
  <si>
    <t>Privredni</t>
  </si>
  <si>
    <t>Izvršni</t>
  </si>
  <si>
    <t>Odjel za maloljetnike</t>
  </si>
  <si>
    <t>Prekršajni</t>
  </si>
  <si>
    <t>Odjel za stečajeve i registraciju</t>
  </si>
  <si>
    <t>31.12..2017.</t>
  </si>
  <si>
    <t>30.11.2017.I22:I25</t>
  </si>
  <si>
    <t>30.04.2017.</t>
  </si>
  <si>
    <t>Amela Sinanović</t>
  </si>
  <si>
    <t>Dunja Rojević</t>
  </si>
  <si>
    <t>Dženana Brković</t>
  </si>
  <si>
    <t>Ivana Baković-Jukić</t>
  </si>
  <si>
    <t>Kanita Kukić</t>
  </si>
  <si>
    <t>Maja Drino Škandro</t>
  </si>
  <si>
    <t>Maja Šuput</t>
  </si>
  <si>
    <t>Marina Šapina</t>
  </si>
  <si>
    <t>Melisa Kovačević</t>
  </si>
  <si>
    <t>Nermina Hadžiahmetović</t>
  </si>
  <si>
    <t>Rankica Jerković</t>
  </si>
  <si>
    <t>Sabrija Agić</t>
  </si>
  <si>
    <t>Samra Spahić-Drino</t>
  </si>
  <si>
    <t>Sanela Popović</t>
  </si>
  <si>
    <t>Sanja Pavlić</t>
  </si>
  <si>
    <t>Smajo Šabić</t>
  </si>
  <si>
    <t>Đenita Kurbegović-Huseinspahić</t>
  </si>
  <si>
    <t>Ivana Bukvić</t>
  </si>
  <si>
    <t>Amela Balić</t>
  </si>
  <si>
    <t>Armina Mušinović</t>
  </si>
  <si>
    <t>Sandra Aldobašić</t>
  </si>
  <si>
    <t>Sanjin Mulabegović</t>
  </si>
  <si>
    <t>Olivera Križanović</t>
  </si>
  <si>
    <t>Prekršjni</t>
  </si>
  <si>
    <t>Odjel za stečajeve i registarciju</t>
  </si>
  <si>
    <t>Općinski sud u Zenici</t>
  </si>
  <si>
    <t>Nina Makivić</t>
  </si>
  <si>
    <t>Ajiša Hakirević</t>
  </si>
  <si>
    <t xml:space="preserve">Amra Hedžić Hadžić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</si>
</sst>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0.00\ &quot;KM&quot;;[Red]\-#,##0.00\ &quot;KM&quot;"/>
  </numFmts>
  <fonts count="99" x14ac:knownFonts="1">
    <font>
      <sz val="10"/>
      <name val="Arial"/>
    </font>
    <font>
      <sz val="11"/>
      <color theme="1"/>
      <name val="Calibri"/>
      <family val="2"/>
      <charset val="238"/>
      <scheme val="minor"/>
    </font>
    <font>
      <sz val="10"/>
      <name val="Arial"/>
      <family val="2"/>
      <charset val="238"/>
    </font>
    <font>
      <sz val="10"/>
      <name val="Arial"/>
      <family val="2"/>
      <charset val="238"/>
    </font>
    <font>
      <b/>
      <sz val="10"/>
      <name val="Arial"/>
      <family val="2"/>
    </font>
    <font>
      <sz val="10"/>
      <name val="Arial"/>
      <family val="2"/>
    </font>
    <font>
      <b/>
      <sz val="10"/>
      <color indexed="10"/>
      <name val="Arial"/>
      <family val="2"/>
    </font>
    <font>
      <sz val="10"/>
      <name val="Arial"/>
      <family val="2"/>
      <charset val="238"/>
    </font>
    <font>
      <b/>
      <sz val="9"/>
      <name val="Arial"/>
      <family val="2"/>
      <charset val="238"/>
    </font>
    <font>
      <sz val="8"/>
      <name val="Arial"/>
      <family val="2"/>
      <charset val="238"/>
    </font>
    <font>
      <b/>
      <sz val="11"/>
      <name val="Arial"/>
      <family val="2"/>
    </font>
    <font>
      <b/>
      <sz val="12"/>
      <name val="Arial"/>
      <family val="2"/>
    </font>
    <font>
      <b/>
      <u/>
      <sz val="11"/>
      <name val="Arial"/>
      <family val="2"/>
      <charset val="238"/>
    </font>
    <font>
      <u/>
      <sz val="11"/>
      <name val="Arial"/>
      <family val="2"/>
      <charset val="238"/>
    </font>
    <font>
      <b/>
      <sz val="11"/>
      <name val="Arial"/>
      <family val="2"/>
      <charset val="238"/>
    </font>
    <font>
      <b/>
      <sz val="12"/>
      <name val="Arial"/>
      <family val="2"/>
      <charset val="238"/>
    </font>
    <font>
      <b/>
      <u/>
      <sz val="12"/>
      <name val="Arial"/>
      <family val="2"/>
      <charset val="238"/>
    </font>
    <font>
      <b/>
      <sz val="10"/>
      <name val="Arial"/>
      <family val="2"/>
      <charset val="238"/>
    </font>
    <font>
      <sz val="9"/>
      <name val="Arial"/>
      <family val="2"/>
      <charset val="238"/>
    </font>
    <font>
      <sz val="10"/>
      <color indexed="8"/>
      <name val="Arial"/>
      <family val="2"/>
      <charset val="238"/>
    </font>
    <font>
      <b/>
      <sz val="14"/>
      <name val="Arial"/>
      <family val="2"/>
      <charset val="238"/>
    </font>
    <font>
      <b/>
      <u/>
      <sz val="11"/>
      <name val="Arial"/>
      <family val="2"/>
    </font>
    <font>
      <u/>
      <sz val="11"/>
      <name val="Arial"/>
      <family val="2"/>
    </font>
    <font>
      <sz val="11"/>
      <name val="Arial"/>
      <family val="2"/>
    </font>
    <font>
      <b/>
      <sz val="12"/>
      <color indexed="9"/>
      <name val="Arial"/>
      <family val="2"/>
      <charset val="238"/>
    </font>
    <font>
      <sz val="12"/>
      <name val="Arial"/>
      <family val="2"/>
      <charset val="238"/>
    </font>
    <font>
      <sz val="10"/>
      <color indexed="9"/>
      <name val="Arial"/>
      <family val="2"/>
      <charset val="238"/>
    </font>
    <font>
      <sz val="10"/>
      <color indexed="9"/>
      <name val="Arial"/>
      <family val="2"/>
      <charset val="238"/>
    </font>
    <font>
      <sz val="9"/>
      <name val="Arial"/>
      <family val="2"/>
    </font>
    <font>
      <b/>
      <sz val="9"/>
      <name val="Arial"/>
      <family val="2"/>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10"/>
      <color indexed="10"/>
      <name val="Arial"/>
      <family val="2"/>
    </font>
    <font>
      <vertAlign val="superscript"/>
      <sz val="10"/>
      <name val="Arial"/>
      <family val="2"/>
      <charset val="238"/>
    </font>
    <font>
      <vertAlign val="superscript"/>
      <sz val="10"/>
      <color rgb="FF000000"/>
      <name val="Arial"/>
      <family val="2"/>
      <charset val="238"/>
    </font>
    <font>
      <sz val="10"/>
      <color rgb="FF000000"/>
      <name val="Arial"/>
      <family val="2"/>
      <charset val="238"/>
    </font>
    <font>
      <b/>
      <sz val="10"/>
      <color rgb="FFFF0000"/>
      <name val="Arial"/>
      <family val="2"/>
      <charset val="238"/>
    </font>
    <font>
      <sz val="11"/>
      <color theme="1"/>
      <name val="Calibri"/>
      <family val="2"/>
      <scheme val="minor"/>
    </font>
    <font>
      <b/>
      <sz val="11"/>
      <color theme="1"/>
      <name val="Calibri"/>
      <family val="2"/>
      <charset val="238"/>
      <scheme val="minor"/>
    </font>
    <font>
      <b/>
      <sz val="11"/>
      <color rgb="FFFF0000"/>
      <name val="Calibri"/>
      <family val="2"/>
      <charset val="238"/>
      <scheme val="minor"/>
    </font>
    <font>
      <b/>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charset val="238"/>
    </font>
    <font>
      <b/>
      <u/>
      <sz val="10"/>
      <color theme="1"/>
      <name val="Arial"/>
      <family val="2"/>
      <charset val="238"/>
    </font>
    <font>
      <b/>
      <sz val="11"/>
      <color theme="1"/>
      <name val="Arial"/>
      <family val="2"/>
      <charset val="238"/>
    </font>
    <font>
      <b/>
      <sz val="11"/>
      <color theme="1"/>
      <name val="Calibri"/>
      <family val="2"/>
      <scheme val="minor"/>
    </font>
    <font>
      <i/>
      <sz val="10"/>
      <name val="Arial"/>
      <family val="2"/>
      <charset val="238"/>
    </font>
    <font>
      <sz val="10"/>
      <color rgb="FFFF0000"/>
      <name val="Arial"/>
      <family val="2"/>
      <charset val="238"/>
    </font>
    <font>
      <sz val="11"/>
      <name val="Calibri"/>
      <family val="2"/>
      <scheme val="minor"/>
    </font>
    <font>
      <b/>
      <sz val="11"/>
      <color theme="0"/>
      <name val="Calibri"/>
      <family val="2"/>
      <charset val="238"/>
      <scheme val="minor"/>
    </font>
    <font>
      <b/>
      <sz val="10"/>
      <color theme="0"/>
      <name val="Arial"/>
      <family val="2"/>
      <charset val="238"/>
    </font>
    <font>
      <sz val="11"/>
      <color theme="0"/>
      <name val="Calibri"/>
      <family val="2"/>
      <scheme val="minor"/>
    </font>
    <font>
      <b/>
      <sz val="11"/>
      <name val="Calibri"/>
      <family val="2"/>
      <charset val="238"/>
      <scheme val="minor"/>
    </font>
    <font>
      <sz val="11"/>
      <name val="Calibri"/>
      <family val="2"/>
      <charset val="238"/>
      <scheme val="minor"/>
    </font>
    <font>
      <b/>
      <sz val="11"/>
      <color rgb="FFFF0000"/>
      <name val="Calibri"/>
      <family val="2"/>
    </font>
    <font>
      <sz val="11"/>
      <color theme="1"/>
      <name val="Arial"/>
      <family val="2"/>
    </font>
    <font>
      <b/>
      <sz val="11"/>
      <color theme="1"/>
      <name val="Arial"/>
      <family val="2"/>
    </font>
    <font>
      <sz val="10"/>
      <color theme="1"/>
      <name val="Arial"/>
      <family val="2"/>
    </font>
    <font>
      <sz val="11"/>
      <color rgb="FFFFFF00"/>
      <name val="Calibri"/>
      <family val="2"/>
      <scheme val="minor"/>
    </font>
    <font>
      <b/>
      <sz val="10"/>
      <color rgb="FFFF0000"/>
      <name val="Arial"/>
      <family val="2"/>
    </font>
    <font>
      <b/>
      <sz val="11"/>
      <color rgb="FFFF0000"/>
      <name val="Calibri"/>
      <family val="2"/>
      <scheme val="minor"/>
    </font>
    <font>
      <i/>
      <sz val="10"/>
      <name val="Arial"/>
      <family val="2"/>
    </font>
    <font>
      <sz val="10"/>
      <color rgb="FFFF0000"/>
      <name val="Arial"/>
      <family val="2"/>
    </font>
    <font>
      <b/>
      <sz val="12"/>
      <name val="Times New Roman"/>
      <family val="1"/>
    </font>
    <font>
      <b/>
      <sz val="22"/>
      <name val="Times New Roman"/>
      <family val="1"/>
    </font>
    <font>
      <b/>
      <i/>
      <sz val="12"/>
      <name val="Times New Roman"/>
      <family val="1"/>
    </font>
    <font>
      <b/>
      <i/>
      <u/>
      <sz val="14"/>
      <name val="Times New Roman"/>
      <family val="1"/>
    </font>
    <font>
      <b/>
      <sz val="10"/>
      <color theme="1"/>
      <name val="Arial"/>
      <family val="2"/>
    </font>
    <font>
      <b/>
      <sz val="12"/>
      <color indexed="12"/>
      <name val="Times New Roman"/>
      <family val="1"/>
    </font>
    <font>
      <u/>
      <sz val="10"/>
      <color theme="10"/>
      <name val="Arial"/>
      <family val="2"/>
    </font>
    <font>
      <b/>
      <u/>
      <sz val="10"/>
      <color theme="10"/>
      <name val="Arial"/>
      <family val="2"/>
    </font>
    <font>
      <b/>
      <sz val="11"/>
      <color rgb="FFFFFF99"/>
      <name val="Arial"/>
      <family val="2"/>
    </font>
    <font>
      <sz val="11"/>
      <color rgb="FFFF0000"/>
      <name val="Arial"/>
      <family val="2"/>
    </font>
    <font>
      <u/>
      <sz val="14"/>
      <name val="Arial"/>
      <family val="2"/>
      <charset val="238"/>
    </font>
    <font>
      <u/>
      <sz val="14"/>
      <color rgb="FFFF0000"/>
      <name val="Arial"/>
      <family val="2"/>
    </font>
    <font>
      <u/>
      <sz val="11"/>
      <color theme="1"/>
      <name val="Arial"/>
      <family val="2"/>
      <charset val="238"/>
    </font>
    <font>
      <u/>
      <sz val="14"/>
      <color theme="1"/>
      <name val="Arial"/>
      <family val="2"/>
      <charset val="238"/>
    </font>
    <font>
      <u/>
      <sz val="14"/>
      <color rgb="FFFF0000"/>
      <name val="Arial"/>
      <family val="2"/>
      <charset val="238"/>
    </font>
    <font>
      <b/>
      <u/>
      <sz val="11"/>
      <color theme="10"/>
      <name val="Calibri"/>
      <family val="2"/>
      <scheme val="minor"/>
    </font>
    <font>
      <b/>
      <u/>
      <sz val="11"/>
      <color theme="1"/>
      <name val="Arial"/>
      <family val="2"/>
      <charset val="238"/>
    </font>
    <font>
      <u/>
      <sz val="11"/>
      <color rgb="FFFF0000"/>
      <name val="Arial"/>
      <family val="2"/>
    </font>
    <font>
      <u/>
      <sz val="11"/>
      <color theme="1"/>
      <name val="Arial"/>
      <family val="2"/>
    </font>
    <font>
      <b/>
      <u/>
      <sz val="11"/>
      <color theme="1"/>
      <name val="Arial"/>
      <family val="2"/>
    </font>
  </fonts>
  <fills count="4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22"/>
        <bgColor indexed="64"/>
      </patternFill>
    </fill>
    <fill>
      <patternFill patternType="solid">
        <fgColor indexed="41"/>
        <bgColor indexed="64"/>
      </patternFill>
    </fill>
    <fill>
      <patternFill patternType="solid">
        <fgColor indexed="13"/>
        <bgColor indexed="64"/>
      </patternFill>
    </fill>
    <fill>
      <patternFill patternType="solid">
        <fgColor indexed="22"/>
        <bgColor indexed="0"/>
      </patternFill>
    </fill>
    <fill>
      <patternFill patternType="solid">
        <fgColor indexed="9"/>
        <bgColor indexed="64"/>
      </patternFill>
    </fill>
    <fill>
      <patternFill patternType="solid">
        <fgColor indexed="55"/>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99"/>
        <bgColor indexed="64"/>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rgb="FFFFFF00"/>
        <bgColor indexed="64"/>
      </patternFill>
    </fill>
    <fill>
      <patternFill patternType="solid">
        <fgColor theme="9" tint="0.79998168889431442"/>
        <bgColor indexed="64"/>
      </patternFill>
    </fill>
  </fills>
  <borders count="9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style="medium">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double">
        <color theme="0" tint="-0.499984740745262"/>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
      <left style="thin">
        <color indexed="64"/>
      </left>
      <right style="thin">
        <color theme="0" tint="-0.499984740745262"/>
      </right>
      <top style="thin">
        <color indexed="64"/>
      </top>
      <bottom style="double">
        <color indexed="64"/>
      </bottom>
      <diagonal/>
    </border>
    <border>
      <left style="thin">
        <color theme="0" tint="-0.499984740745262"/>
      </left>
      <right/>
      <top style="thin">
        <color theme="0" tint="-0.499984740745262"/>
      </top>
      <bottom style="double">
        <color indexed="64"/>
      </bottom>
      <diagonal/>
    </border>
    <border>
      <left style="thin">
        <color theme="0" tint="-0.499984740745262"/>
      </left>
      <right style="thin">
        <color theme="0" tint="-0.499984740745262"/>
      </right>
      <top style="thin">
        <color theme="0" tint="-0.499984740745262"/>
      </top>
      <bottom style="double">
        <color indexed="64"/>
      </bottom>
      <diagonal/>
    </border>
    <border>
      <left style="thin">
        <color theme="0" tint="-0.499984740745262"/>
      </left>
      <right style="thin">
        <color indexed="64"/>
      </right>
      <top style="thin">
        <color theme="0" tint="-0.499984740745262"/>
      </top>
      <bottom style="double">
        <color indexed="64"/>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bottom style="double">
        <color theme="0" tint="-0.499984740745262"/>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58">
    <xf numFmtId="0" fontId="0" fillId="0" borderId="0"/>
    <xf numFmtId="0" fontId="30" fillId="2" borderId="0" applyNumberFormat="0" applyBorder="0" applyAlignment="0" applyProtection="0"/>
    <xf numFmtId="0" fontId="30" fillId="3" borderId="0" applyNumberFormat="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5" borderId="0" applyNumberFormat="0" applyBorder="0" applyAlignment="0" applyProtection="0"/>
    <xf numFmtId="0" fontId="30" fillId="8" borderId="0" applyNumberFormat="0" applyBorder="0" applyAlignment="0" applyProtection="0"/>
    <xf numFmtId="0" fontId="30"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33" fillId="20" borderId="1" applyNumberFormat="0" applyAlignment="0" applyProtection="0"/>
    <xf numFmtId="0" fontId="34" fillId="21" borderId="2" applyNumberFormat="0" applyAlignment="0" applyProtection="0"/>
    <xf numFmtId="0" fontId="35" fillId="0" borderId="0" applyNumberFormat="0" applyFill="0" applyBorder="0" applyAlignment="0" applyProtection="0"/>
    <xf numFmtId="0" fontId="36" fillId="4" borderId="0" applyNumberFormat="0" applyBorder="0" applyAlignment="0" applyProtection="0"/>
    <xf numFmtId="0" fontId="37" fillId="0" borderId="3" applyNumberFormat="0" applyFill="0" applyAlignment="0" applyProtection="0"/>
    <xf numFmtId="0" fontId="38" fillId="0" borderId="4" applyNumberFormat="0" applyFill="0" applyAlignment="0" applyProtection="0"/>
    <xf numFmtId="0" fontId="39" fillId="0" borderId="5" applyNumberFormat="0" applyFill="0" applyAlignment="0" applyProtection="0"/>
    <xf numFmtId="0" fontId="39" fillId="0" borderId="0" applyNumberFormat="0" applyFill="0" applyBorder="0" applyAlignment="0" applyProtection="0"/>
    <xf numFmtId="0" fontId="40" fillId="7" borderId="1" applyNumberFormat="0" applyAlignment="0" applyProtection="0"/>
    <xf numFmtId="0" fontId="41" fillId="0" borderId="6" applyNumberFormat="0" applyFill="0" applyAlignment="0" applyProtection="0"/>
    <xf numFmtId="0" fontId="42" fillId="22" borderId="0" applyNumberFormat="0" applyBorder="0" applyAlignment="0" applyProtection="0"/>
    <xf numFmtId="0" fontId="3" fillId="0" borderId="0"/>
    <xf numFmtId="0" fontId="3" fillId="0" borderId="0"/>
    <xf numFmtId="0" fontId="3" fillId="0" borderId="0"/>
    <xf numFmtId="0" fontId="3" fillId="0" borderId="0"/>
    <xf numFmtId="0" fontId="2" fillId="23" borderId="7" applyNumberFormat="0" applyFont="0" applyAlignment="0" applyProtection="0"/>
    <xf numFmtId="0" fontId="43" fillId="20" borderId="8" applyNumberFormat="0" applyAlignment="0" applyProtection="0"/>
    <xf numFmtId="9" fontId="2" fillId="0" borderId="0" applyFont="0" applyFill="0" applyBorder="0" applyAlignment="0" applyProtection="0"/>
    <xf numFmtId="0" fontId="44" fillId="0" borderId="0" applyNumberFormat="0" applyFill="0" applyBorder="0" applyAlignment="0" applyProtection="0"/>
    <xf numFmtId="0" fontId="45" fillId="0" borderId="9" applyNumberFormat="0" applyFill="0" applyAlignment="0" applyProtection="0"/>
    <xf numFmtId="0" fontId="46" fillId="0" borderId="0" applyNumberFormat="0" applyFill="0" applyBorder="0" applyAlignment="0" applyProtection="0"/>
    <xf numFmtId="0" fontId="2" fillId="0" borderId="0"/>
    <xf numFmtId="0" fontId="52" fillId="0" borderId="0"/>
    <xf numFmtId="0" fontId="2" fillId="0" borderId="0"/>
    <xf numFmtId="9" fontId="52" fillId="0" borderId="0" applyFont="0" applyFill="0" applyBorder="0" applyAlignment="0" applyProtection="0"/>
    <xf numFmtId="0" fontId="2" fillId="0" borderId="0"/>
    <xf numFmtId="0" fontId="2" fillId="0" borderId="0"/>
    <xf numFmtId="0" fontId="52" fillId="0" borderId="0"/>
    <xf numFmtId="0" fontId="52" fillId="0" borderId="0"/>
    <xf numFmtId="0" fontId="2" fillId="0" borderId="0"/>
    <xf numFmtId="0" fontId="2" fillId="0" borderId="0"/>
    <xf numFmtId="0" fontId="85" fillId="0" borderId="0" applyNumberFormat="0" applyFill="0" applyBorder="0" applyAlignment="0" applyProtection="0"/>
  </cellStyleXfs>
  <cellXfs count="823">
    <xf numFmtId="0" fontId="0" fillId="0" borderId="0" xfId="0"/>
    <xf numFmtId="0" fontId="3" fillId="24" borderId="10" xfId="39" applyFont="1" applyFill="1" applyBorder="1" applyProtection="1">
      <protection locked="0"/>
    </xf>
    <xf numFmtId="0" fontId="3" fillId="24" borderId="11" xfId="39" applyFont="1" applyFill="1" applyBorder="1" applyProtection="1">
      <protection locked="0"/>
    </xf>
    <xf numFmtId="0" fontId="0" fillId="27" borderId="11" xfId="0" applyFill="1" applyBorder="1"/>
    <xf numFmtId="0" fontId="0" fillId="29" borderId="0" xfId="0" applyFill="1" applyProtection="1"/>
    <xf numFmtId="0" fontId="0" fillId="29" borderId="0" xfId="0" applyFill="1" applyBorder="1" applyProtection="1"/>
    <xf numFmtId="0" fontId="3" fillId="29" borderId="0" xfId="39" applyFill="1" applyBorder="1" applyProtection="1"/>
    <xf numFmtId="0" fontId="3" fillId="29" borderId="0" xfId="39" applyFill="1" applyProtection="1"/>
    <xf numFmtId="0" fontId="12" fillId="29" borderId="0" xfId="39" applyFont="1" applyFill="1" applyProtection="1"/>
    <xf numFmtId="0" fontId="7" fillId="29" borderId="0" xfId="37" applyFont="1" applyFill="1" applyBorder="1" applyProtection="1"/>
    <xf numFmtId="0" fontId="0" fillId="27" borderId="11" xfId="0" applyFill="1" applyBorder="1" applyAlignment="1" applyProtection="1">
      <alignment horizontal="right" vertical="center"/>
    </xf>
    <xf numFmtId="0" fontId="3" fillId="27" borderId="11" xfId="39" applyFill="1" applyBorder="1" applyAlignment="1" applyProtection="1">
      <alignment horizontal="right" vertical="center"/>
    </xf>
    <xf numFmtId="0" fontId="7" fillId="27" borderId="11" xfId="39" applyFont="1" applyFill="1" applyBorder="1" applyAlignment="1" applyProtection="1">
      <alignment horizontal="right" vertical="center"/>
    </xf>
    <xf numFmtId="0" fontId="5" fillId="29" borderId="0" xfId="0" applyFont="1" applyFill="1" applyBorder="1" applyAlignment="1" applyProtection="1"/>
    <xf numFmtId="0" fontId="0" fillId="27" borderId="11" xfId="0" applyFill="1" applyBorder="1" applyProtection="1"/>
    <xf numFmtId="0" fontId="3" fillId="29" borderId="0" xfId="39" applyFont="1" applyFill="1" applyBorder="1" applyProtection="1"/>
    <xf numFmtId="0" fontId="0" fillId="0" borderId="0" xfId="0" applyFill="1" applyBorder="1"/>
    <xf numFmtId="0" fontId="16" fillId="29" borderId="0" xfId="0" applyFont="1" applyFill="1" applyBorder="1" applyAlignment="1" applyProtection="1"/>
    <xf numFmtId="0" fontId="20" fillId="29" borderId="0" xfId="0" applyFont="1" applyFill="1" applyBorder="1" applyAlignment="1" applyProtection="1"/>
    <xf numFmtId="0" fontId="3" fillId="25" borderId="10" xfId="39" applyFont="1" applyFill="1" applyBorder="1" applyAlignment="1" applyProtection="1">
      <alignment horizontal="center" vertical="center" wrapText="1"/>
    </xf>
    <xf numFmtId="0" fontId="3" fillId="25" borderId="19" xfId="39" applyFont="1" applyFill="1" applyBorder="1" applyAlignment="1" applyProtection="1">
      <alignment horizontal="center" vertical="center" wrapText="1"/>
    </xf>
    <xf numFmtId="0" fontId="3" fillId="30" borderId="12" xfId="39" applyFill="1" applyBorder="1" applyAlignment="1" applyProtection="1">
      <alignment horizontal="center" vertical="center" wrapText="1"/>
    </xf>
    <xf numFmtId="0" fontId="3" fillId="30" borderId="12" xfId="39" applyFill="1" applyBorder="1" applyAlignment="1" applyProtection="1">
      <alignment horizontal="center" wrapText="1"/>
    </xf>
    <xf numFmtId="0" fontId="3" fillId="30" borderId="12" xfId="39" applyFont="1" applyFill="1" applyBorder="1" applyAlignment="1" applyProtection="1">
      <alignment horizontal="center" wrapText="1"/>
    </xf>
    <xf numFmtId="0" fontId="4" fillId="29" borderId="0" xfId="39" applyFont="1" applyFill="1" applyBorder="1" applyProtection="1"/>
    <xf numFmtId="0" fontId="3" fillId="29" borderId="0" xfId="39" applyFill="1" applyBorder="1" applyAlignment="1" applyProtection="1">
      <alignment horizontal="center" wrapText="1"/>
    </xf>
    <xf numFmtId="0" fontId="3" fillId="29" borderId="26" xfId="39" applyFill="1" applyBorder="1" applyAlignment="1" applyProtection="1">
      <alignment horizontal="center" wrapText="1"/>
    </xf>
    <xf numFmtId="0" fontId="3" fillId="29" borderId="10" xfId="39" applyFont="1" applyFill="1" applyBorder="1" applyProtection="1"/>
    <xf numFmtId="0" fontId="3" fillId="24" borderId="27" xfId="39" applyFont="1" applyFill="1" applyBorder="1" applyProtection="1">
      <protection locked="0"/>
    </xf>
    <xf numFmtId="0" fontId="3" fillId="29" borderId="19" xfId="39" applyFont="1" applyFill="1" applyBorder="1" applyProtection="1"/>
    <xf numFmtId="0" fontId="3" fillId="29" borderId="11" xfId="39" applyFont="1" applyFill="1" applyBorder="1" applyProtection="1"/>
    <xf numFmtId="0" fontId="3" fillId="24" borderId="28" xfId="39" applyFont="1" applyFill="1" applyBorder="1" applyProtection="1">
      <protection locked="0"/>
    </xf>
    <xf numFmtId="0" fontId="3" fillId="29" borderId="22" xfId="39" applyFont="1" applyFill="1" applyBorder="1" applyProtection="1"/>
    <xf numFmtId="0" fontId="3" fillId="25" borderId="21" xfId="39" applyFont="1" applyFill="1" applyBorder="1" applyAlignment="1" applyProtection="1">
      <alignment horizontal="center"/>
    </xf>
    <xf numFmtId="0" fontId="4" fillId="30" borderId="23" xfId="39" applyFont="1" applyFill="1" applyBorder="1" applyAlignment="1" applyProtection="1">
      <alignment horizontal="center"/>
    </xf>
    <xf numFmtId="0" fontId="3" fillId="29" borderId="12" xfId="39" applyFont="1" applyFill="1" applyBorder="1" applyProtection="1"/>
    <xf numFmtId="0" fontId="7" fillId="25" borderId="20" xfId="39" applyFont="1" applyFill="1" applyBorder="1" applyAlignment="1" applyProtection="1">
      <alignment horizontal="center"/>
    </xf>
    <xf numFmtId="0" fontId="3" fillId="29" borderId="29" xfId="39" applyFont="1" applyFill="1" applyBorder="1" applyProtection="1"/>
    <xf numFmtId="0" fontId="7" fillId="25" borderId="21" xfId="39" applyFont="1" applyFill="1" applyBorder="1" applyAlignment="1" applyProtection="1">
      <alignment horizontal="center"/>
    </xf>
    <xf numFmtId="0" fontId="3" fillId="29" borderId="26" xfId="39" applyFont="1" applyFill="1" applyBorder="1" applyProtection="1"/>
    <xf numFmtId="0" fontId="5" fillId="25" borderId="20" xfId="39" applyFont="1" applyFill="1" applyBorder="1" applyAlignment="1" applyProtection="1">
      <alignment horizontal="center"/>
    </xf>
    <xf numFmtId="0" fontId="3" fillId="29" borderId="30" xfId="39" applyFont="1" applyFill="1" applyBorder="1" applyProtection="1"/>
    <xf numFmtId="0" fontId="5" fillId="25" borderId="21" xfId="39" applyFont="1" applyFill="1" applyBorder="1" applyAlignment="1" applyProtection="1">
      <alignment horizontal="center"/>
    </xf>
    <xf numFmtId="0" fontId="3" fillId="24" borderId="29" xfId="39" applyFont="1" applyFill="1" applyBorder="1" applyProtection="1">
      <protection locked="0"/>
    </xf>
    <xf numFmtId="0" fontId="3" fillId="29" borderId="31" xfId="39" applyFont="1" applyFill="1" applyBorder="1" applyProtection="1"/>
    <xf numFmtId="0" fontId="3" fillId="24" borderId="32" xfId="39" applyFont="1" applyFill="1" applyBorder="1" applyProtection="1">
      <protection locked="0"/>
    </xf>
    <xf numFmtId="0" fontId="3" fillId="29" borderId="33" xfId="39" applyFont="1" applyFill="1" applyBorder="1" applyProtection="1"/>
    <xf numFmtId="0" fontId="3" fillId="24" borderId="34" xfId="39" applyFont="1" applyFill="1" applyBorder="1" applyProtection="1">
      <protection locked="0"/>
    </xf>
    <xf numFmtId="0" fontId="4" fillId="25" borderId="23" xfId="39" applyFont="1" applyFill="1" applyBorder="1" applyAlignment="1" applyProtection="1">
      <alignment horizontal="center"/>
    </xf>
    <xf numFmtId="0" fontId="4" fillId="0" borderId="35" xfId="39" applyFont="1" applyFill="1" applyBorder="1" applyProtection="1"/>
    <xf numFmtId="0" fontId="3" fillId="24" borderId="36" xfId="39" applyFont="1" applyFill="1" applyBorder="1" applyProtection="1">
      <protection locked="0"/>
    </xf>
    <xf numFmtId="0" fontId="3" fillId="24" borderId="37" xfId="39" applyFont="1" applyFill="1" applyBorder="1" applyProtection="1">
      <protection locked="0"/>
    </xf>
    <xf numFmtId="0" fontId="4" fillId="29" borderId="0" xfId="39" applyFont="1" applyFill="1" applyBorder="1" applyAlignment="1" applyProtection="1">
      <alignment horizontal="center"/>
    </xf>
    <xf numFmtId="0" fontId="10" fillId="30" borderId="16" xfId="39" applyFont="1" applyFill="1" applyBorder="1" applyAlignment="1" applyProtection="1">
      <alignment horizontal="center"/>
    </xf>
    <xf numFmtId="0" fontId="6" fillId="29" borderId="17" xfId="39" applyFont="1" applyFill="1" applyBorder="1" applyProtection="1"/>
    <xf numFmtId="0" fontId="3" fillId="24" borderId="22" xfId="39" applyFont="1" applyFill="1" applyBorder="1" applyProtection="1">
      <protection locked="0"/>
    </xf>
    <xf numFmtId="0" fontId="10" fillId="0" borderId="0" xfId="39" applyFont="1" applyFill="1" applyBorder="1" applyProtection="1"/>
    <xf numFmtId="0" fontId="12" fillId="29" borderId="0" xfId="0" applyFont="1" applyFill="1" applyBorder="1" applyAlignment="1" applyProtection="1"/>
    <xf numFmtId="0" fontId="14" fillId="29" borderId="0" xfId="0" applyFont="1" applyFill="1" applyBorder="1" applyAlignment="1" applyProtection="1">
      <alignment horizontal="left"/>
    </xf>
    <xf numFmtId="0" fontId="23" fillId="29" borderId="0" xfId="0" applyFont="1" applyFill="1" applyBorder="1" applyAlignment="1" applyProtection="1"/>
    <xf numFmtId="0" fontId="12" fillId="29" borderId="0" xfId="0" applyFont="1" applyFill="1" applyBorder="1" applyAlignment="1" applyProtection="1">
      <alignment vertical="center"/>
    </xf>
    <xf numFmtId="0" fontId="15" fillId="29" borderId="0" xfId="0" applyFont="1" applyFill="1" applyBorder="1" applyAlignment="1" applyProtection="1"/>
    <xf numFmtId="0" fontId="24" fillId="29" borderId="0" xfId="0" applyFont="1" applyFill="1" applyBorder="1" applyAlignment="1" applyProtection="1"/>
    <xf numFmtId="0" fontId="25" fillId="29" borderId="0" xfId="39" applyFont="1" applyFill="1" applyBorder="1" applyProtection="1"/>
    <xf numFmtId="0" fontId="25" fillId="29" borderId="0" xfId="39" applyFont="1" applyFill="1" applyProtection="1"/>
    <xf numFmtId="0" fontId="24" fillId="29" borderId="0" xfId="0" applyFont="1" applyFill="1" applyAlignment="1" applyProtection="1">
      <alignment horizontal="left"/>
    </xf>
    <xf numFmtId="0" fontId="19" fillId="28" borderId="11" xfId="0" applyFont="1" applyFill="1" applyBorder="1" applyAlignment="1">
      <alignment horizontal="center"/>
    </xf>
    <xf numFmtId="0" fontId="4" fillId="29" borderId="0" xfId="0" applyFont="1" applyFill="1" applyProtection="1"/>
    <xf numFmtId="0" fontId="15" fillId="29" borderId="0" xfId="0" applyFont="1" applyFill="1" applyBorder="1" applyAlignment="1" applyProtection="1">
      <protection locked="0"/>
    </xf>
    <xf numFmtId="0" fontId="17" fillId="29" borderId="0" xfId="39" applyFont="1" applyFill="1" applyBorder="1" applyProtection="1"/>
    <xf numFmtId="0" fontId="3" fillId="29" borderId="24" xfId="39" applyFont="1" applyFill="1" applyBorder="1" applyProtection="1"/>
    <xf numFmtId="0" fontId="26" fillId="29" borderId="0" xfId="39" applyFont="1" applyFill="1" applyBorder="1" applyProtection="1"/>
    <xf numFmtId="0" fontId="21" fillId="29" borderId="0" xfId="39" applyFont="1" applyFill="1" applyBorder="1" applyAlignment="1" applyProtection="1"/>
    <xf numFmtId="0" fontId="10" fillId="29" borderId="0" xfId="0" applyFont="1" applyFill="1" applyBorder="1" applyAlignment="1" applyProtection="1"/>
    <xf numFmtId="0" fontId="3" fillId="25" borderId="20" xfId="39" applyFont="1" applyFill="1" applyBorder="1" applyAlignment="1" applyProtection="1">
      <alignment horizontal="left"/>
    </xf>
    <xf numFmtId="0" fontId="3" fillId="25" borderId="21" xfId="39" applyFont="1" applyFill="1" applyBorder="1" applyAlignment="1" applyProtection="1">
      <alignment horizontal="left"/>
    </xf>
    <xf numFmtId="0" fontId="4" fillId="30" borderId="23" xfId="39" applyFont="1" applyFill="1" applyBorder="1" applyAlignment="1" applyProtection="1">
      <alignment horizontal="left"/>
    </xf>
    <xf numFmtId="0" fontId="18" fillId="29" borderId="0" xfId="0" applyFont="1" applyFill="1" applyProtection="1"/>
    <xf numFmtId="0" fontId="15" fillId="29" borderId="0" xfId="39" applyFont="1" applyFill="1" applyBorder="1" applyAlignment="1" applyProtection="1">
      <alignment horizontal="left"/>
    </xf>
    <xf numFmtId="0" fontId="3" fillId="29" borderId="0" xfId="40" applyFill="1" applyBorder="1" applyProtection="1"/>
    <xf numFmtId="0" fontId="17" fillId="29" borderId="0" xfId="40" applyFont="1" applyFill="1" applyBorder="1" applyProtection="1"/>
    <xf numFmtId="0" fontId="15" fillId="29" borderId="0" xfId="0" applyFont="1" applyFill="1" applyAlignment="1" applyProtection="1">
      <alignment horizontal="left"/>
    </xf>
    <xf numFmtId="0" fontId="12" fillId="29" borderId="0" xfId="40" applyFont="1" applyFill="1" applyBorder="1" applyProtection="1"/>
    <xf numFmtId="0" fontId="0" fillId="0" borderId="0" xfId="0" applyProtection="1"/>
    <xf numFmtId="0" fontId="3" fillId="25" borderId="20" xfId="40" applyFill="1" applyBorder="1" applyAlignment="1" applyProtection="1">
      <alignment horizontal="center"/>
    </xf>
    <xf numFmtId="0" fontId="3" fillId="25" borderId="21" xfId="40" applyFill="1" applyBorder="1" applyAlignment="1" applyProtection="1">
      <alignment horizontal="center"/>
    </xf>
    <xf numFmtId="0" fontId="3" fillId="25" borderId="21" xfId="40" applyFont="1" applyFill="1" applyBorder="1" applyAlignment="1" applyProtection="1">
      <alignment horizontal="center"/>
    </xf>
    <xf numFmtId="0" fontId="3" fillId="25" borderId="40" xfId="40" applyFont="1" applyFill="1" applyBorder="1" applyAlignment="1" applyProtection="1">
      <alignment horizontal="center"/>
    </xf>
    <xf numFmtId="0" fontId="4" fillId="29" borderId="0" xfId="40" applyFont="1" applyFill="1" applyBorder="1" applyProtection="1"/>
    <xf numFmtId="0" fontId="5" fillId="25" borderId="20" xfId="40" applyFont="1" applyFill="1" applyBorder="1" applyAlignment="1" applyProtection="1">
      <alignment horizontal="center"/>
    </xf>
    <xf numFmtId="0" fontId="5" fillId="25" borderId="21" xfId="40" applyFont="1" applyFill="1" applyBorder="1" applyAlignment="1" applyProtection="1">
      <alignment horizontal="center"/>
    </xf>
    <xf numFmtId="0" fontId="5" fillId="25" borderId="23" xfId="40" applyFont="1" applyFill="1" applyBorder="1" applyAlignment="1" applyProtection="1">
      <alignment horizontal="center"/>
    </xf>
    <xf numFmtId="0" fontId="7" fillId="25" borderId="21" xfId="40" applyFont="1" applyFill="1" applyBorder="1" applyAlignment="1" applyProtection="1">
      <alignment horizontal="center"/>
    </xf>
    <xf numFmtId="0" fontId="17" fillId="29" borderId="0" xfId="40" applyFont="1" applyFill="1" applyBorder="1" applyAlignment="1" applyProtection="1">
      <alignment horizontal="left"/>
    </xf>
    <xf numFmtId="0" fontId="7" fillId="25" borderId="16" xfId="39" applyFont="1" applyFill="1" applyBorder="1" applyAlignment="1" applyProtection="1">
      <alignment horizontal="center" wrapText="1"/>
    </xf>
    <xf numFmtId="0" fontId="4" fillId="25" borderId="16" xfId="40" applyFont="1" applyFill="1" applyBorder="1" applyAlignment="1" applyProtection="1">
      <alignment wrapText="1"/>
    </xf>
    <xf numFmtId="0" fontId="10" fillId="30" borderId="16" xfId="40" applyFont="1" applyFill="1" applyBorder="1" applyProtection="1"/>
    <xf numFmtId="0" fontId="7" fillId="29" borderId="0" xfId="40" applyFont="1" applyFill="1" applyBorder="1" applyProtection="1"/>
    <xf numFmtId="0" fontId="8" fillId="29" borderId="0" xfId="40" applyFont="1" applyFill="1" applyBorder="1" applyAlignment="1" applyProtection="1">
      <alignment horizontal="center"/>
    </xf>
    <xf numFmtId="0" fontId="3" fillId="29" borderId="0" xfId="40" applyFill="1" applyBorder="1" applyAlignment="1" applyProtection="1">
      <alignment horizontal="center"/>
    </xf>
    <xf numFmtId="0" fontId="7" fillId="29" borderId="0" xfId="40" applyFont="1" applyFill="1" applyBorder="1" applyAlignment="1" applyProtection="1">
      <alignment horizontal="center"/>
    </xf>
    <xf numFmtId="0" fontId="11" fillId="29" borderId="0" xfId="0" applyFont="1" applyFill="1" applyBorder="1" applyAlignment="1" applyProtection="1"/>
    <xf numFmtId="0" fontId="4" fillId="29" borderId="0" xfId="0" applyFont="1" applyFill="1" applyBorder="1" applyProtection="1"/>
    <xf numFmtId="0" fontId="15" fillId="29" borderId="0" xfId="0" applyFont="1" applyFill="1" applyProtection="1"/>
    <xf numFmtId="0" fontId="27" fillId="29" borderId="0" xfId="0" applyFont="1" applyFill="1" applyProtection="1"/>
    <xf numFmtId="0" fontId="12" fillId="29" borderId="0" xfId="37" applyFont="1" applyFill="1" applyBorder="1" applyProtection="1"/>
    <xf numFmtId="0" fontId="3" fillId="29" borderId="0" xfId="37" applyFill="1" applyBorder="1" applyProtection="1"/>
    <xf numFmtId="0" fontId="7" fillId="25" borderId="11" xfId="37" applyFont="1" applyFill="1" applyBorder="1" applyAlignment="1" applyProtection="1">
      <alignment horizontal="center" vertical="center" wrapText="1"/>
    </xf>
    <xf numFmtId="0" fontId="12" fillId="29" borderId="0" xfId="37" applyFont="1" applyFill="1" applyBorder="1" applyAlignment="1" applyProtection="1">
      <alignment horizontal="left"/>
    </xf>
    <xf numFmtId="0" fontId="7" fillId="29" borderId="0" xfId="37" applyFont="1" applyFill="1" applyBorder="1" applyAlignment="1" applyProtection="1"/>
    <xf numFmtId="0" fontId="0" fillId="29" borderId="0" xfId="0" applyFill="1" applyAlignment="1" applyProtection="1"/>
    <xf numFmtId="0" fontId="7" fillId="29" borderId="0" xfId="0" applyFont="1" applyFill="1" applyProtection="1"/>
    <xf numFmtId="0" fontId="0" fillId="25" borderId="12" xfId="0" applyFill="1" applyBorder="1" applyAlignment="1" applyProtection="1">
      <alignment horizontal="center" vertical="center" wrapText="1"/>
    </xf>
    <xf numFmtId="0" fontId="7" fillId="25" borderId="12" xfId="0" applyFont="1" applyFill="1" applyBorder="1" applyAlignment="1" applyProtection="1">
      <alignment horizontal="center" vertical="center" wrapText="1"/>
    </xf>
    <xf numFmtId="0" fontId="0" fillId="25" borderId="24" xfId="0" applyFill="1" applyBorder="1" applyAlignment="1" applyProtection="1">
      <alignment horizontal="center" vertical="center" wrapText="1"/>
    </xf>
    <xf numFmtId="0" fontId="17" fillId="29" borderId="0" xfId="0" applyFont="1" applyFill="1" applyProtection="1"/>
    <xf numFmtId="0" fontId="0" fillId="0" borderId="0" xfId="0" applyFill="1" applyBorder="1" applyAlignment="1" applyProtection="1"/>
    <xf numFmtId="0" fontId="7" fillId="0" borderId="0" xfId="38" applyFont="1" applyFill="1" applyBorder="1" applyAlignment="1" applyProtection="1">
      <alignment horizontal="center" vertical="center" wrapText="1"/>
    </xf>
    <xf numFmtId="0" fontId="7" fillId="0" borderId="0" xfId="37" applyFont="1" applyFill="1" applyBorder="1" applyProtection="1"/>
    <xf numFmtId="0" fontId="7" fillId="25" borderId="10" xfId="38" applyFont="1" applyFill="1" applyBorder="1" applyAlignment="1" applyProtection="1">
      <alignment horizontal="center" vertical="center" wrapText="1"/>
    </xf>
    <xf numFmtId="0" fontId="7" fillId="0" borderId="0" xfId="37" applyFont="1" applyFill="1" applyBorder="1" applyAlignment="1" applyProtection="1">
      <alignment horizontal="center" vertical="center" wrapText="1"/>
    </xf>
    <xf numFmtId="0" fontId="7" fillId="24" borderId="19" xfId="37" applyFont="1" applyFill="1" applyBorder="1" applyAlignment="1" applyProtection="1">
      <alignment vertical="center"/>
      <protection locked="0"/>
    </xf>
    <xf numFmtId="0" fontId="19" fillId="0" borderId="0" xfId="0" applyFont="1" applyFill="1" applyBorder="1" applyAlignment="1">
      <alignment horizontal="center"/>
    </xf>
    <xf numFmtId="0" fontId="0" fillId="27" borderId="11" xfId="0" applyFill="1" applyBorder="1" applyAlignment="1">
      <alignment horizontal="center"/>
    </xf>
    <xf numFmtId="0" fontId="5" fillId="25" borderId="20" xfId="0" applyFont="1" applyFill="1" applyBorder="1" applyAlignment="1" applyProtection="1">
      <alignment horizontal="center" vertical="center" wrapText="1"/>
    </xf>
    <xf numFmtId="0" fontId="5" fillId="25" borderId="21" xfId="0" applyFont="1" applyFill="1" applyBorder="1" applyAlignment="1" applyProtection="1">
      <alignment horizontal="center" vertical="center" wrapText="1"/>
    </xf>
    <xf numFmtId="0" fontId="5" fillId="25" borderId="23" xfId="0" applyFont="1" applyFill="1" applyBorder="1" applyAlignment="1" applyProtection="1">
      <alignment horizontal="center" vertical="center" wrapText="1"/>
    </xf>
    <xf numFmtId="0" fontId="0" fillId="25" borderId="23" xfId="0" applyFill="1" applyBorder="1" applyAlignment="1" applyProtection="1">
      <alignment horizontal="center" vertical="center" wrapText="1"/>
    </xf>
    <xf numFmtId="0" fontId="5" fillId="25" borderId="43" xfId="0" applyFont="1" applyFill="1" applyBorder="1" applyAlignment="1" applyProtection="1">
      <alignment horizontal="center" vertical="center" wrapText="1"/>
    </xf>
    <xf numFmtId="0" fontId="5" fillId="29" borderId="0" xfId="0" applyFont="1" applyFill="1" applyProtection="1"/>
    <xf numFmtId="0" fontId="5" fillId="29" borderId="0" xfId="0" applyFont="1" applyFill="1" applyBorder="1" applyProtection="1"/>
    <xf numFmtId="0" fontId="5" fillId="25" borderId="12" xfId="0" applyFont="1" applyFill="1" applyBorder="1" applyAlignment="1" applyProtection="1">
      <alignment horizontal="center" vertical="center"/>
    </xf>
    <xf numFmtId="0" fontId="5" fillId="25" borderId="24" xfId="0" applyFont="1" applyFill="1" applyBorder="1" applyAlignment="1" applyProtection="1">
      <alignment horizontal="center" vertical="center"/>
    </xf>
    <xf numFmtId="0" fontId="0" fillId="0" borderId="0" xfId="0" applyFill="1" applyBorder="1" applyAlignment="1">
      <alignment horizontal="center"/>
    </xf>
    <xf numFmtId="0" fontId="4" fillId="0" borderId="0" xfId="0" applyFont="1" applyProtection="1"/>
    <xf numFmtId="0" fontId="5" fillId="25" borderId="11" xfId="0" applyFont="1" applyFill="1" applyBorder="1" applyAlignment="1" applyProtection="1">
      <alignment horizontal="center" vertical="center" wrapText="1"/>
    </xf>
    <xf numFmtId="0" fontId="5" fillId="25" borderId="12" xfId="0" applyFont="1" applyFill="1" applyBorder="1" applyAlignment="1" applyProtection="1">
      <alignment horizontal="center" vertical="center" wrapText="1"/>
    </xf>
    <xf numFmtId="0" fontId="5" fillId="25" borderId="44" xfId="0" applyFont="1" applyFill="1" applyBorder="1" applyAlignment="1" applyProtection="1">
      <alignment horizontal="center" vertical="center" wrapText="1"/>
    </xf>
    <xf numFmtId="0" fontId="5" fillId="24" borderId="29" xfId="0" applyFont="1" applyFill="1" applyBorder="1" applyAlignment="1" applyProtection="1">
      <alignment wrapText="1"/>
      <protection locked="0"/>
    </xf>
    <xf numFmtId="0" fontId="5" fillId="24" borderId="29" xfId="37" applyFont="1" applyFill="1" applyBorder="1" applyProtection="1">
      <protection locked="0"/>
    </xf>
    <xf numFmtId="0" fontId="5" fillId="0" borderId="31" xfId="37" applyFont="1" applyFill="1" applyBorder="1" applyProtection="1"/>
    <xf numFmtId="0" fontId="5" fillId="24" borderId="11" xfId="0" applyFont="1" applyFill="1" applyBorder="1" applyAlignment="1" applyProtection="1">
      <alignment wrapText="1"/>
      <protection locked="0"/>
    </xf>
    <xf numFmtId="0" fontId="5" fillId="24" borderId="11" xfId="37" applyFont="1" applyFill="1" applyBorder="1" applyProtection="1">
      <protection locked="0"/>
    </xf>
    <xf numFmtId="0" fontId="5" fillId="0" borderId="22" xfId="37" applyFont="1" applyFill="1" applyBorder="1" applyProtection="1"/>
    <xf numFmtId="0" fontId="5" fillId="24" borderId="12" xfId="0" applyFont="1" applyFill="1" applyBorder="1" applyAlignment="1" applyProtection="1">
      <alignment wrapText="1"/>
      <protection locked="0"/>
    </xf>
    <xf numFmtId="0" fontId="5" fillId="24" borderId="12" xfId="37" applyFont="1" applyFill="1" applyBorder="1" applyProtection="1">
      <protection locked="0"/>
    </xf>
    <xf numFmtId="0" fontId="5" fillId="0" borderId="24" xfId="37" applyFont="1" applyFill="1" applyBorder="1" applyProtection="1"/>
    <xf numFmtId="0" fontId="3" fillId="24" borderId="44" xfId="37" applyFill="1" applyBorder="1" applyAlignment="1" applyProtection="1">
      <alignment horizontal="right"/>
      <protection locked="0"/>
    </xf>
    <xf numFmtId="0" fontId="7" fillId="24" borderId="45" xfId="37" applyFont="1" applyFill="1" applyBorder="1" applyAlignment="1" applyProtection="1">
      <alignment horizontal="right"/>
      <protection locked="0"/>
    </xf>
    <xf numFmtId="0" fontId="7" fillId="0" borderId="46" xfId="37" applyFont="1" applyFill="1" applyBorder="1" applyAlignment="1" applyProtection="1">
      <alignment horizontal="right"/>
    </xf>
    <xf numFmtId="0" fontId="5" fillId="24" borderId="45" xfId="0" applyFont="1" applyFill="1" applyBorder="1" applyAlignment="1" applyProtection="1">
      <alignment vertical="center" wrapText="1"/>
      <protection locked="0"/>
    </xf>
    <xf numFmtId="0" fontId="5" fillId="0" borderId="46" xfId="0" applyFont="1" applyBorder="1" applyAlignment="1" applyProtection="1">
      <alignment vertical="center" wrapText="1"/>
    </xf>
    <xf numFmtId="0" fontId="3" fillId="25" borderId="20" xfId="39" applyFont="1" applyFill="1" applyBorder="1" applyAlignment="1" applyProtection="1">
      <alignment horizontal="center"/>
    </xf>
    <xf numFmtId="0" fontId="3" fillId="25" borderId="23" xfId="40" applyFont="1" applyFill="1" applyBorder="1" applyAlignment="1" applyProtection="1">
      <alignment horizontal="center"/>
    </xf>
    <xf numFmtId="0" fontId="14" fillId="29" borderId="0" xfId="0" applyFont="1" applyFill="1" applyBorder="1" applyAlignment="1" applyProtection="1"/>
    <xf numFmtId="0" fontId="15" fillId="29" borderId="0" xfId="0" applyFont="1" applyFill="1" applyBorder="1" applyAlignment="1" applyProtection="1">
      <alignment horizontal="left"/>
    </xf>
    <xf numFmtId="0" fontId="14" fillId="29" borderId="0" xfId="37" applyFont="1" applyFill="1" applyBorder="1" applyProtection="1"/>
    <xf numFmtId="0" fontId="0" fillId="30" borderId="47" xfId="0" applyFill="1" applyBorder="1" applyAlignment="1" applyProtection="1">
      <alignment horizontal="center"/>
    </xf>
    <xf numFmtId="0" fontId="0" fillId="30" borderId="12" xfId="0" applyFill="1" applyBorder="1" applyAlignment="1" applyProtection="1">
      <alignment horizontal="center"/>
    </xf>
    <xf numFmtId="0" fontId="3" fillId="24" borderId="41" xfId="39" applyFont="1" applyFill="1" applyBorder="1" applyProtection="1">
      <protection locked="0"/>
    </xf>
    <xf numFmtId="0" fontId="3" fillId="24" borderId="48" xfId="39" applyFont="1" applyFill="1" applyBorder="1" applyProtection="1">
      <protection locked="0"/>
    </xf>
    <xf numFmtId="0" fontId="4" fillId="25" borderId="28" xfId="39" applyFont="1" applyFill="1" applyBorder="1" applyAlignment="1" applyProtection="1">
      <alignment horizontal="center"/>
    </xf>
    <xf numFmtId="0" fontId="4" fillId="25" borderId="11" xfId="39" applyFont="1" applyFill="1" applyBorder="1" applyAlignment="1" applyProtection="1">
      <alignment horizontal="center"/>
    </xf>
    <xf numFmtId="0" fontId="4" fillId="25" borderId="22" xfId="39" applyFont="1" applyFill="1" applyBorder="1" applyAlignment="1" applyProtection="1">
      <alignment horizontal="center"/>
    </xf>
    <xf numFmtId="0" fontId="3" fillId="24" borderId="49" xfId="39" applyFont="1" applyFill="1" applyBorder="1" applyProtection="1">
      <protection locked="0"/>
    </xf>
    <xf numFmtId="0" fontId="3" fillId="24" borderId="31" xfId="39" applyFont="1" applyFill="1" applyBorder="1" applyProtection="1">
      <protection locked="0"/>
    </xf>
    <xf numFmtId="0" fontId="0" fillId="30" borderId="24" xfId="0" applyFill="1" applyBorder="1" applyAlignment="1" applyProtection="1">
      <alignment horizontal="center"/>
    </xf>
    <xf numFmtId="0" fontId="3" fillId="25" borderId="42" xfId="37" applyFill="1" applyBorder="1" applyAlignment="1" applyProtection="1">
      <alignment horizontal="center"/>
    </xf>
    <xf numFmtId="0" fontId="3" fillId="24" borderId="38" xfId="39" applyFont="1" applyFill="1" applyBorder="1" applyProtection="1">
      <protection locked="0"/>
    </xf>
    <xf numFmtId="0" fontId="3" fillId="25" borderId="50" xfId="37" applyFont="1" applyFill="1" applyBorder="1" applyAlignment="1" applyProtection="1">
      <alignment horizontal="center"/>
    </xf>
    <xf numFmtId="0" fontId="5" fillId="0" borderId="17" xfId="39" applyFont="1" applyFill="1" applyBorder="1" applyProtection="1"/>
    <xf numFmtId="0" fontId="5" fillId="0" borderId="25" xfId="39" applyFont="1" applyFill="1" applyBorder="1" applyProtection="1"/>
    <xf numFmtId="0" fontId="4" fillId="25" borderId="51" xfId="37" applyFont="1" applyFill="1" applyBorder="1" applyAlignment="1" applyProtection="1">
      <alignment horizontal="center"/>
    </xf>
    <xf numFmtId="0" fontId="5" fillId="0" borderId="16" xfId="39" applyFont="1" applyFill="1" applyBorder="1" applyProtection="1"/>
    <xf numFmtId="0" fontId="17" fillId="25" borderId="52" xfId="37" applyFont="1" applyFill="1" applyBorder="1" applyAlignment="1" applyProtection="1">
      <alignment horizontal="center"/>
    </xf>
    <xf numFmtId="0" fontId="4" fillId="0" borderId="0" xfId="0" applyFont="1" applyFill="1"/>
    <xf numFmtId="0" fontId="4" fillId="0" borderId="11" xfId="0" applyFont="1" applyFill="1" applyBorder="1" applyAlignment="1" applyProtection="1">
      <alignment horizontal="right" vertical="center"/>
    </xf>
    <xf numFmtId="0" fontId="0" fillId="0" borderId="53" xfId="0" applyFill="1" applyBorder="1" applyAlignment="1" applyProtection="1">
      <alignment horizontal="right" vertical="center"/>
    </xf>
    <xf numFmtId="0" fontId="0" fillId="0" borderId="0" xfId="0" applyFill="1"/>
    <xf numFmtId="0" fontId="47" fillId="29" borderId="33" xfId="39" applyFont="1" applyFill="1" applyBorder="1" applyProtection="1"/>
    <xf numFmtId="0" fontId="4" fillId="0" borderId="54" xfId="39" applyFont="1" applyFill="1" applyBorder="1" applyAlignment="1" applyProtection="1"/>
    <xf numFmtId="0" fontId="4" fillId="0" borderId="0" xfId="39" applyFont="1" applyFill="1" applyBorder="1" applyAlignment="1" applyProtection="1">
      <alignment horizontal="center"/>
    </xf>
    <xf numFmtId="0" fontId="4" fillId="25" borderId="16" xfId="39" applyFont="1" applyFill="1" applyBorder="1" applyAlignment="1" applyProtection="1">
      <alignment horizontal="center"/>
    </xf>
    <xf numFmtId="0" fontId="3" fillId="29" borderId="17" xfId="39" applyFont="1" applyFill="1" applyBorder="1" applyProtection="1"/>
    <xf numFmtId="0" fontId="3" fillId="29" borderId="25" xfId="39" applyFont="1" applyFill="1" applyBorder="1" applyProtection="1"/>
    <xf numFmtId="0" fontId="0" fillId="24" borderId="49" xfId="0" applyFill="1" applyBorder="1" applyProtection="1">
      <protection locked="0"/>
    </xf>
    <xf numFmtId="0" fontId="0" fillId="24" borderId="29" xfId="0" applyFill="1" applyBorder="1" applyProtection="1">
      <protection locked="0"/>
    </xf>
    <xf numFmtId="0" fontId="0" fillId="24" borderId="31" xfId="0" applyFill="1" applyBorder="1" applyProtection="1">
      <protection locked="0"/>
    </xf>
    <xf numFmtId="0" fontId="3" fillId="24" borderId="17" xfId="39" applyFont="1" applyFill="1" applyBorder="1" applyProtection="1">
      <protection locked="0"/>
    </xf>
    <xf numFmtId="0" fontId="3" fillId="25" borderId="31" xfId="37" applyFill="1" applyBorder="1" applyAlignment="1" applyProtection="1">
      <alignment horizontal="center"/>
    </xf>
    <xf numFmtId="0" fontId="5" fillId="0" borderId="55" xfId="39" applyFont="1" applyFill="1" applyBorder="1" applyProtection="1"/>
    <xf numFmtId="2" fontId="2" fillId="30" borderId="15" xfId="47" applyNumberFormat="1" applyFont="1" applyFill="1" applyBorder="1" applyAlignment="1" applyProtection="1">
      <alignment horizontal="center" vertical="center"/>
    </xf>
    <xf numFmtId="0" fontId="2" fillId="29" borderId="0" xfId="0" applyFont="1" applyFill="1" applyProtection="1"/>
    <xf numFmtId="0" fontId="2" fillId="30" borderId="12" xfId="0" applyFont="1" applyFill="1" applyBorder="1" applyAlignment="1" applyProtection="1">
      <alignment horizontal="center"/>
    </xf>
    <xf numFmtId="0" fontId="0" fillId="0" borderId="60" xfId="0" applyBorder="1" applyProtection="1"/>
    <xf numFmtId="0" fontId="3" fillId="25" borderId="30" xfId="37" applyFill="1" applyBorder="1" applyAlignment="1" applyProtection="1">
      <alignment horizontal="center"/>
    </xf>
    <xf numFmtId="0" fontId="3" fillId="25" borderId="22" xfId="37" applyFill="1" applyBorder="1" applyAlignment="1" applyProtection="1">
      <alignment horizontal="center"/>
    </xf>
    <xf numFmtId="0" fontId="11" fillId="29" borderId="0" xfId="0" applyFont="1" applyFill="1" applyBorder="1" applyAlignment="1" applyProtection="1">
      <alignment horizontal="left"/>
    </xf>
    <xf numFmtId="0" fontId="3" fillId="37" borderId="12" xfId="39" applyFill="1" applyBorder="1" applyAlignment="1" applyProtection="1">
      <alignment horizontal="center" vertical="center" wrapText="1"/>
    </xf>
    <xf numFmtId="10" fontId="3" fillId="29" borderId="13" xfId="40" applyNumberFormat="1" applyFont="1" applyFill="1" applyBorder="1" applyProtection="1"/>
    <xf numFmtId="10" fontId="3" fillId="29" borderId="14" xfId="40" applyNumberFormat="1" applyFont="1" applyFill="1" applyBorder="1" applyProtection="1"/>
    <xf numFmtId="10" fontId="3" fillId="29" borderId="15" xfId="40" applyNumberFormat="1" applyFont="1" applyFill="1" applyBorder="1" applyProtection="1"/>
    <xf numFmtId="10" fontId="3" fillId="29" borderId="0" xfId="40" applyNumberFormat="1" applyFont="1" applyFill="1" applyBorder="1" applyProtection="1"/>
    <xf numFmtId="10" fontId="3" fillId="29" borderId="18" xfId="40" applyNumberFormat="1" applyFont="1" applyFill="1" applyBorder="1" applyProtection="1"/>
    <xf numFmtId="10" fontId="51" fillId="29" borderId="18" xfId="40" applyNumberFormat="1" applyFont="1" applyFill="1" applyBorder="1" applyProtection="1"/>
    <xf numFmtId="10" fontId="10" fillId="0" borderId="11" xfId="0" applyNumberFormat="1" applyFont="1" applyFill="1" applyBorder="1" applyAlignment="1" applyProtection="1"/>
    <xf numFmtId="0" fontId="11" fillId="0" borderId="0" xfId="39" applyFont="1" applyFill="1" applyBorder="1" applyAlignment="1" applyProtection="1">
      <alignment horizontal="left"/>
    </xf>
    <xf numFmtId="9" fontId="2" fillId="0" borderId="0" xfId="50" applyFont="1" applyAlignment="1" applyProtection="1">
      <alignment horizontal="left" vertical="center"/>
    </xf>
    <xf numFmtId="10" fontId="55" fillId="0" borderId="11" xfId="50" applyNumberFormat="1" applyFont="1" applyBorder="1" applyAlignment="1" applyProtection="1">
      <alignment horizontal="right"/>
    </xf>
    <xf numFmtId="9" fontId="0" fillId="0" borderId="0" xfId="50" applyFont="1" applyAlignment="1" applyProtection="1">
      <alignment horizontal="left" vertical="center"/>
    </xf>
    <xf numFmtId="10" fontId="55" fillId="0" borderId="66" xfId="50" applyNumberFormat="1" applyFont="1" applyBorder="1" applyAlignment="1" applyProtection="1">
      <alignment horizontal="right"/>
    </xf>
    <xf numFmtId="10" fontId="55" fillId="0" borderId="29" xfId="50" applyNumberFormat="1" applyFont="1" applyBorder="1" applyAlignment="1" applyProtection="1">
      <alignment horizontal="right"/>
    </xf>
    <xf numFmtId="9" fontId="0" fillId="0" borderId="0" xfId="50" applyFont="1" applyFill="1" applyAlignment="1" applyProtection="1">
      <alignment horizontal="left" vertical="center"/>
    </xf>
    <xf numFmtId="10" fontId="53" fillId="0" borderId="0" xfId="50" applyNumberFormat="1" applyFont="1" applyFill="1" applyBorder="1" applyAlignment="1" applyProtection="1">
      <alignment horizontal="right"/>
    </xf>
    <xf numFmtId="10" fontId="55" fillId="0" borderId="0" xfId="50" applyNumberFormat="1" applyFont="1" applyFill="1" applyBorder="1" applyProtection="1">
      <protection locked="0"/>
    </xf>
    <xf numFmtId="0" fontId="16" fillId="29" borderId="0" xfId="49" applyFont="1" applyFill="1" applyBorder="1" applyAlignment="1" applyProtection="1">
      <protection hidden="1"/>
    </xf>
    <xf numFmtId="0" fontId="2" fillId="29" borderId="0" xfId="49" applyFill="1" applyProtection="1">
      <protection hidden="1"/>
    </xf>
    <xf numFmtId="0" fontId="5" fillId="36" borderId="0" xfId="49" applyFont="1" applyFill="1" applyBorder="1" applyAlignment="1" applyProtection="1">
      <protection hidden="1"/>
    </xf>
    <xf numFmtId="0" fontId="26" fillId="29" borderId="0" xfId="52" applyFont="1" applyFill="1" applyBorder="1" applyProtection="1">
      <protection hidden="1"/>
    </xf>
    <xf numFmtId="0" fontId="2" fillId="29" borderId="0" xfId="52" applyFill="1" applyProtection="1">
      <protection hidden="1"/>
    </xf>
    <xf numFmtId="14" fontId="2" fillId="29" borderId="0" xfId="52" applyNumberFormat="1" applyFill="1" applyProtection="1">
      <protection hidden="1"/>
    </xf>
    <xf numFmtId="14" fontId="2" fillId="29" borderId="0" xfId="49" applyNumberFormat="1" applyFill="1" applyProtection="1">
      <protection hidden="1"/>
    </xf>
    <xf numFmtId="0" fontId="58" fillId="0" borderId="0" xfId="49" applyFont="1" applyFill="1" applyProtection="1">
      <protection hidden="1"/>
    </xf>
    <xf numFmtId="0" fontId="21" fillId="29" borderId="0" xfId="52" applyFont="1" applyFill="1" applyBorder="1" applyAlignment="1" applyProtection="1">
      <protection hidden="1"/>
    </xf>
    <xf numFmtId="49" fontId="10" fillId="36" borderId="0" xfId="52" applyNumberFormat="1" applyFont="1" applyFill="1" applyBorder="1" applyProtection="1">
      <protection hidden="1"/>
    </xf>
    <xf numFmtId="0" fontId="2" fillId="29" borderId="0" xfId="52" applyFill="1" applyBorder="1" applyProtection="1">
      <protection hidden="1"/>
    </xf>
    <xf numFmtId="0" fontId="2" fillId="36" borderId="0" xfId="52" applyFill="1" applyProtection="1">
      <protection hidden="1"/>
    </xf>
    <xf numFmtId="0" fontId="52" fillId="0" borderId="0" xfId="53" applyAlignment="1" applyProtection="1">
      <alignment vertical="center"/>
    </xf>
    <xf numFmtId="0" fontId="52" fillId="0" borderId="0" xfId="53" applyAlignment="1" applyProtection="1">
      <alignment horizontal="center" vertical="center"/>
    </xf>
    <xf numFmtId="0" fontId="52" fillId="0" borderId="0" xfId="53" applyAlignment="1" applyProtection="1">
      <alignment horizontal="center" vertical="center" wrapText="1"/>
    </xf>
    <xf numFmtId="0" fontId="52" fillId="0" borderId="0" xfId="53" applyProtection="1"/>
    <xf numFmtId="0" fontId="55" fillId="31" borderId="41" xfId="53" applyFont="1" applyFill="1" applyBorder="1" applyAlignment="1" applyProtection="1">
      <alignment vertical="center" wrapText="1"/>
    </xf>
    <xf numFmtId="0" fontId="56" fillId="37" borderId="48" xfId="53" applyFont="1" applyFill="1" applyBorder="1" applyAlignment="1" applyProtection="1">
      <alignment horizontal="center" vertical="center" wrapText="1"/>
    </xf>
    <xf numFmtId="0" fontId="56" fillId="37" borderId="22" xfId="53" applyFont="1" applyFill="1" applyBorder="1" applyAlignment="1" applyProtection="1">
      <alignment horizontal="center" vertical="center" wrapText="1"/>
    </xf>
    <xf numFmtId="0" fontId="56" fillId="37" borderId="21" xfId="53" applyFont="1" applyFill="1" applyBorder="1" applyAlignment="1" applyProtection="1">
      <alignment horizontal="center" vertical="center" wrapText="1"/>
    </xf>
    <xf numFmtId="0" fontId="56" fillId="37" borderId="11" xfId="53" applyFont="1" applyFill="1" applyBorder="1" applyAlignment="1" applyProtection="1">
      <alignment horizontal="center" vertical="center" wrapText="1"/>
    </xf>
    <xf numFmtId="0" fontId="56" fillId="37" borderId="63" xfId="53" applyFont="1" applyFill="1" applyBorder="1" applyAlignment="1" applyProtection="1">
      <alignment horizontal="center" vertical="center" wrapText="1"/>
    </xf>
    <xf numFmtId="0" fontId="52" fillId="0" borderId="0" xfId="53" applyFont="1" applyAlignment="1" applyProtection="1">
      <alignment horizontal="left"/>
    </xf>
    <xf numFmtId="0" fontId="52" fillId="0" borderId="0" xfId="53" applyFont="1" applyAlignment="1" applyProtection="1">
      <alignment horizontal="center" vertical="center" wrapText="1"/>
    </xf>
    <xf numFmtId="0" fontId="52" fillId="0" borderId="0" xfId="53" applyFont="1" applyAlignment="1" applyProtection="1">
      <alignment wrapText="1"/>
    </xf>
    <xf numFmtId="0" fontId="55" fillId="33" borderId="62" xfId="53" applyFont="1" applyFill="1" applyBorder="1" applyAlignment="1" applyProtection="1">
      <alignment vertical="center" wrapText="1"/>
    </xf>
    <xf numFmtId="9" fontId="56" fillId="34" borderId="48" xfId="53" applyNumberFormat="1" applyFont="1" applyFill="1" applyBorder="1" applyAlignment="1" applyProtection="1">
      <alignment horizontal="center" vertical="center"/>
      <protection locked="0"/>
    </xf>
    <xf numFmtId="9" fontId="56" fillId="34" borderId="11" xfId="53" applyNumberFormat="1" applyFont="1" applyFill="1" applyBorder="1" applyAlignment="1" applyProtection="1">
      <alignment horizontal="center" vertical="center"/>
      <protection locked="0"/>
    </xf>
    <xf numFmtId="1" fontId="56" fillId="34" borderId="41" xfId="53" applyNumberFormat="1" applyFont="1" applyFill="1" applyBorder="1" applyAlignment="1" applyProtection="1">
      <alignment horizontal="center" vertical="center"/>
      <protection locked="0"/>
    </xf>
    <xf numFmtId="0" fontId="56" fillId="35" borderId="48" xfId="53" applyFont="1" applyFill="1" applyBorder="1" applyAlignment="1" applyProtection="1">
      <alignment horizontal="center" vertical="center"/>
      <protection locked="0"/>
    </xf>
    <xf numFmtId="10" fontId="56" fillId="35" borderId="48" xfId="53" applyNumberFormat="1" applyFont="1" applyFill="1" applyBorder="1" applyAlignment="1" applyProtection="1">
      <alignment horizontal="center" vertical="center"/>
      <protection locked="0"/>
    </xf>
    <xf numFmtId="10" fontId="55" fillId="0" borderId="31" xfId="53" applyNumberFormat="1" applyFont="1" applyBorder="1" applyAlignment="1" applyProtection="1">
      <alignment horizontal="right"/>
    </xf>
    <xf numFmtId="10" fontId="55" fillId="0" borderId="22" xfId="53" applyNumberFormat="1" applyFont="1" applyBorder="1" applyAlignment="1" applyProtection="1">
      <alignment horizontal="right"/>
    </xf>
    <xf numFmtId="1" fontId="51" fillId="0" borderId="68" xfId="53" applyNumberFormat="1" applyFont="1" applyBorder="1" applyAlignment="1" applyProtection="1">
      <alignment horizontal="right"/>
    </xf>
    <xf numFmtId="0" fontId="52" fillId="0" borderId="0" xfId="53" applyAlignment="1" applyProtection="1">
      <alignment wrapText="1"/>
    </xf>
    <xf numFmtId="0" fontId="57" fillId="31" borderId="65" xfId="53" applyFont="1" applyFill="1" applyBorder="1" applyAlignment="1" applyProtection="1">
      <alignment horizontal="left" vertical="center" wrapText="1"/>
    </xf>
    <xf numFmtId="0" fontId="55" fillId="33" borderId="69" xfId="53" applyFont="1" applyFill="1" applyBorder="1" applyAlignment="1" applyProtection="1">
      <alignment vertical="center" wrapText="1"/>
    </xf>
    <xf numFmtId="9" fontId="56" fillId="32" borderId="70" xfId="53" applyNumberFormat="1" applyFont="1" applyFill="1" applyBorder="1" applyAlignment="1" applyProtection="1">
      <alignment horizontal="center" vertical="center"/>
      <protection locked="0"/>
    </xf>
    <xf numFmtId="1" fontId="56" fillId="34" borderId="66" xfId="53" applyNumberFormat="1" applyFont="1" applyFill="1" applyBorder="1" applyAlignment="1" applyProtection="1">
      <alignment horizontal="center" vertical="center"/>
      <protection locked="0"/>
    </xf>
    <xf numFmtId="0" fontId="56" fillId="35" borderId="71" xfId="53" applyFont="1" applyFill="1" applyBorder="1" applyAlignment="1" applyProtection="1">
      <alignment horizontal="center" vertical="center"/>
      <protection locked="0"/>
    </xf>
    <xf numFmtId="10" fontId="56" fillId="35" borderId="71" xfId="53" applyNumberFormat="1" applyFont="1" applyFill="1" applyBorder="1" applyAlignment="1" applyProtection="1">
      <alignment horizontal="center" vertical="center"/>
      <protection locked="0"/>
    </xf>
    <xf numFmtId="10" fontId="56" fillId="35" borderId="72" xfId="53" applyNumberFormat="1" applyFont="1" applyFill="1" applyBorder="1" applyAlignment="1" applyProtection="1">
      <alignment horizontal="center" vertical="center"/>
      <protection locked="0"/>
    </xf>
    <xf numFmtId="10" fontId="55" fillId="0" borderId="67" xfId="53" applyNumberFormat="1" applyFont="1" applyBorder="1" applyAlignment="1" applyProtection="1">
      <alignment horizontal="right"/>
    </xf>
    <xf numFmtId="1" fontId="51" fillId="0" borderId="74" xfId="53" applyNumberFormat="1" applyFont="1" applyBorder="1" applyAlignment="1" applyProtection="1">
      <alignment horizontal="right"/>
    </xf>
    <xf numFmtId="0" fontId="56" fillId="35" borderId="29" xfId="53" applyFont="1" applyFill="1" applyBorder="1" applyAlignment="1" applyProtection="1">
      <alignment horizontal="left" vertical="center" wrapText="1"/>
      <protection locked="0"/>
    </xf>
    <xf numFmtId="1" fontId="56" fillId="35" borderId="75" xfId="53" applyNumberFormat="1" applyFont="1" applyFill="1" applyBorder="1" applyAlignment="1" applyProtection="1">
      <alignment horizontal="center" vertical="center"/>
      <protection locked="0"/>
    </xf>
    <xf numFmtId="0" fontId="56" fillId="34" borderId="29" xfId="53" applyFont="1" applyFill="1" applyBorder="1" applyAlignment="1" applyProtection="1">
      <alignment horizontal="left" vertical="center" wrapText="1"/>
      <protection locked="0"/>
    </xf>
    <xf numFmtId="9" fontId="56" fillId="34" borderId="32" xfId="53" applyNumberFormat="1" applyFont="1" applyFill="1" applyBorder="1" applyAlignment="1" applyProtection="1">
      <alignment horizontal="center" vertical="center"/>
      <protection locked="0"/>
    </xf>
    <xf numFmtId="9" fontId="56" fillId="34" borderId="29" xfId="53" applyNumberFormat="1" applyFont="1" applyFill="1" applyBorder="1" applyAlignment="1" applyProtection="1">
      <alignment horizontal="center" vertical="center"/>
      <protection locked="0"/>
    </xf>
    <xf numFmtId="1" fontId="56" fillId="34" borderId="76" xfId="53" applyNumberFormat="1" applyFont="1" applyFill="1" applyBorder="1" applyAlignment="1" applyProtection="1">
      <alignment horizontal="center" vertical="center"/>
      <protection locked="0"/>
    </xf>
    <xf numFmtId="0" fontId="56" fillId="35" borderId="29" xfId="53" applyFont="1" applyFill="1" applyBorder="1" applyAlignment="1" applyProtection="1">
      <alignment horizontal="center" vertical="center"/>
      <protection locked="0"/>
    </xf>
    <xf numFmtId="10" fontId="56" fillId="35" borderId="29" xfId="53" applyNumberFormat="1" applyFont="1" applyFill="1" applyBorder="1" applyAlignment="1" applyProtection="1">
      <alignment horizontal="center" vertical="center"/>
      <protection locked="0"/>
    </xf>
    <xf numFmtId="1" fontId="51" fillId="0" borderId="77" xfId="53" applyNumberFormat="1" applyFont="1" applyBorder="1" applyAlignment="1" applyProtection="1">
      <alignment horizontal="right"/>
    </xf>
    <xf numFmtId="0" fontId="56" fillId="35" borderId="11" xfId="53" applyFont="1" applyFill="1" applyBorder="1" applyAlignment="1" applyProtection="1">
      <alignment horizontal="left" vertical="center" wrapText="1"/>
      <protection locked="0"/>
    </xf>
    <xf numFmtId="1" fontId="56" fillId="34" borderId="11" xfId="53" applyNumberFormat="1" applyFont="1" applyFill="1" applyBorder="1" applyAlignment="1" applyProtection="1">
      <alignment horizontal="center" vertical="center"/>
      <protection locked="0"/>
    </xf>
    <xf numFmtId="0" fontId="56" fillId="34" borderId="11" xfId="53" applyFont="1" applyFill="1" applyBorder="1" applyAlignment="1" applyProtection="1">
      <alignment vertical="center" wrapText="1"/>
    </xf>
    <xf numFmtId="9" fontId="56" fillId="38" borderId="32" xfId="53" applyNumberFormat="1" applyFont="1" applyFill="1" applyBorder="1" applyAlignment="1" applyProtection="1">
      <alignment horizontal="center" vertical="center"/>
      <protection locked="0"/>
    </xf>
    <xf numFmtId="0" fontId="56" fillId="34" borderId="11" xfId="53" applyFont="1" applyFill="1" applyBorder="1" applyAlignment="1" applyProtection="1">
      <alignment horizontal="center" vertical="center" wrapText="1"/>
      <protection locked="0"/>
    </xf>
    <xf numFmtId="0" fontId="56" fillId="31" borderId="11" xfId="53" applyFont="1" applyFill="1" applyBorder="1" applyAlignment="1" applyProtection="1">
      <alignment horizontal="left" vertical="center" wrapText="1"/>
    </xf>
    <xf numFmtId="0" fontId="56" fillId="31" borderId="11" xfId="53" applyFont="1" applyFill="1" applyBorder="1" applyAlignment="1" applyProtection="1">
      <alignment vertical="center" wrapText="1"/>
    </xf>
    <xf numFmtId="0" fontId="56" fillId="35" borderId="11" xfId="53" applyFont="1" applyFill="1" applyBorder="1" applyAlignment="1" applyProtection="1">
      <alignment horizontal="center" vertical="center"/>
      <protection locked="0"/>
    </xf>
    <xf numFmtId="10" fontId="56" fillId="35" borderId="11" xfId="53" applyNumberFormat="1" applyFont="1" applyFill="1" applyBorder="1" applyAlignment="1" applyProtection="1">
      <alignment horizontal="center" vertical="center"/>
      <protection locked="0"/>
    </xf>
    <xf numFmtId="0" fontId="56" fillId="34" borderId="11" xfId="53" applyFont="1" applyFill="1" applyBorder="1" applyAlignment="1" applyProtection="1">
      <alignment horizontal="left" vertical="center" wrapText="1"/>
      <protection locked="0"/>
    </xf>
    <xf numFmtId="0" fontId="52" fillId="0" borderId="0" xfId="53" applyFill="1" applyBorder="1" applyAlignment="1" applyProtection="1">
      <alignment horizontal="center" vertical="center"/>
    </xf>
    <xf numFmtId="0" fontId="52" fillId="0" borderId="0" xfId="53" applyFill="1" applyBorder="1" applyAlignment="1" applyProtection="1">
      <alignment horizontal="left" vertical="center" wrapText="1"/>
    </xf>
    <xf numFmtId="0" fontId="52" fillId="0" borderId="0" xfId="53" applyFill="1" applyBorder="1" applyAlignment="1" applyProtection="1">
      <alignment vertical="center" wrapText="1"/>
    </xf>
    <xf numFmtId="1" fontId="52" fillId="0" borderId="0" xfId="53" applyNumberFormat="1" applyFont="1" applyFill="1" applyBorder="1" applyAlignment="1" applyProtection="1">
      <alignment horizontal="center" vertical="center"/>
    </xf>
    <xf numFmtId="0" fontId="52" fillId="0" borderId="0" xfId="53" applyNumberFormat="1" applyFont="1" applyFill="1" applyBorder="1" applyAlignment="1" applyProtection="1">
      <alignment horizontal="center" vertical="center"/>
    </xf>
    <xf numFmtId="10" fontId="52" fillId="0" borderId="0" xfId="53" applyNumberFormat="1" applyFill="1" applyBorder="1" applyAlignment="1" applyProtection="1">
      <alignment horizontal="center" vertical="center"/>
    </xf>
    <xf numFmtId="10" fontId="53" fillId="0" borderId="0" xfId="53" applyNumberFormat="1" applyFont="1" applyFill="1" applyBorder="1" applyAlignment="1" applyProtection="1">
      <alignment horizontal="right"/>
    </xf>
    <xf numFmtId="1" fontId="54" fillId="0" borderId="0" xfId="53" applyNumberFormat="1" applyFont="1" applyFill="1" applyBorder="1" applyAlignment="1" applyProtection="1">
      <alignment horizontal="right"/>
    </xf>
    <xf numFmtId="0" fontId="52" fillId="0" borderId="0" xfId="53" applyFill="1" applyAlignment="1" applyProtection="1">
      <alignment vertical="center"/>
    </xf>
    <xf numFmtId="0" fontId="55" fillId="0" borderId="0" xfId="53" applyFont="1" applyFill="1" applyBorder="1" applyAlignment="1" applyProtection="1">
      <alignment horizontal="center" vertical="center" wrapText="1"/>
    </xf>
    <xf numFmtId="0" fontId="52" fillId="0" borderId="0" xfId="53" applyBorder="1" applyProtection="1"/>
    <xf numFmtId="0" fontId="56" fillId="0" borderId="0" xfId="53" applyFont="1" applyFill="1" applyBorder="1" applyAlignment="1" applyProtection="1">
      <protection locked="0"/>
    </xf>
    <xf numFmtId="0" fontId="52" fillId="0" borderId="0" xfId="53" applyProtection="1">
      <protection hidden="1"/>
    </xf>
    <xf numFmtId="14" fontId="52" fillId="0" borderId="0" xfId="53" applyNumberFormat="1" applyProtection="1">
      <protection hidden="1"/>
    </xf>
    <xf numFmtId="0" fontId="52" fillId="0" borderId="0" xfId="53" applyNumberFormat="1" applyProtection="1">
      <protection hidden="1"/>
    </xf>
    <xf numFmtId="0" fontId="52" fillId="0" borderId="0" xfId="53" applyAlignment="1" applyProtection="1">
      <alignment horizontal="left"/>
      <protection hidden="1"/>
    </xf>
    <xf numFmtId="0" fontId="52" fillId="0" borderId="0" xfId="53" applyAlignment="1" applyProtection="1">
      <alignment wrapText="1"/>
      <protection hidden="1"/>
    </xf>
    <xf numFmtId="10" fontId="11" fillId="0" borderId="11" xfId="39" applyNumberFormat="1" applyFont="1" applyFill="1" applyBorder="1" applyAlignment="1" applyProtection="1"/>
    <xf numFmtId="0" fontId="15" fillId="0" borderId="0" xfId="49" applyFont="1" applyFill="1" applyBorder="1" applyAlignment="1" applyProtection="1"/>
    <xf numFmtId="49" fontId="56" fillId="34" borderId="11" xfId="53" applyNumberFormat="1" applyFont="1" applyFill="1" applyBorder="1" applyAlignment="1" applyProtection="1">
      <alignment horizontal="center" vertical="center"/>
      <protection locked="0"/>
    </xf>
    <xf numFmtId="49" fontId="56" fillId="34" borderId="66" xfId="53" applyNumberFormat="1" applyFont="1" applyFill="1" applyBorder="1" applyAlignment="1" applyProtection="1">
      <alignment horizontal="center" vertical="center"/>
      <protection locked="0"/>
    </xf>
    <xf numFmtId="0" fontId="56" fillId="34" borderId="29" xfId="53" applyFont="1" applyFill="1" applyBorder="1" applyAlignment="1" applyProtection="1">
      <alignment vertical="center" wrapText="1"/>
      <protection locked="0"/>
    </xf>
    <xf numFmtId="49" fontId="56" fillId="34" borderId="29" xfId="53" applyNumberFormat="1" applyFont="1" applyFill="1" applyBorder="1" applyAlignment="1" applyProtection="1">
      <alignment horizontal="center" vertical="center"/>
      <protection locked="0"/>
    </xf>
    <xf numFmtId="0" fontId="56" fillId="34" borderId="11" xfId="53" applyFont="1" applyFill="1" applyBorder="1" applyAlignment="1" applyProtection="1">
      <alignment vertical="center" wrapText="1"/>
      <protection locked="0"/>
    </xf>
    <xf numFmtId="0" fontId="56" fillId="36" borderId="62" xfId="53" applyFont="1" applyFill="1" applyBorder="1" applyAlignment="1" applyProtection="1">
      <alignment horizontal="left" vertical="center"/>
    </xf>
    <xf numFmtId="0" fontId="56" fillId="36" borderId="61" xfId="53" applyFont="1" applyFill="1" applyBorder="1" applyAlignment="1" applyProtection="1">
      <alignment horizontal="left" vertical="center"/>
    </xf>
    <xf numFmtId="0" fontId="56" fillId="35" borderId="61" xfId="53" applyFont="1" applyFill="1" applyBorder="1" applyAlignment="1" applyProtection="1">
      <alignment horizontal="left" vertical="center"/>
      <protection locked="0"/>
    </xf>
    <xf numFmtId="0" fontId="56" fillId="36" borderId="37" xfId="53" applyFont="1" applyFill="1" applyBorder="1" applyAlignment="1" applyProtection="1">
      <alignment horizontal="left" vertical="center"/>
    </xf>
    <xf numFmtId="0" fontId="56" fillId="36" borderId="0" xfId="53" applyFont="1" applyFill="1" applyBorder="1" applyAlignment="1" applyProtection="1">
      <alignment horizontal="left" vertical="center"/>
    </xf>
    <xf numFmtId="0" fontId="56" fillId="36" borderId="68" xfId="53" applyFont="1" applyFill="1" applyBorder="1" applyAlignment="1" applyProtection="1">
      <alignment horizontal="left" vertical="center"/>
    </xf>
    <xf numFmtId="0" fontId="56" fillId="34" borderId="41" xfId="53" applyNumberFormat="1" applyFont="1" applyFill="1" applyBorder="1" applyAlignment="1" applyProtection="1">
      <alignment horizontal="center" vertical="center"/>
      <protection locked="0"/>
    </xf>
    <xf numFmtId="49" fontId="56" fillId="36" borderId="0" xfId="53" applyNumberFormat="1" applyFont="1" applyFill="1" applyBorder="1" applyAlignment="1" applyProtection="1">
      <alignment horizontal="left" vertical="center"/>
    </xf>
    <xf numFmtId="0" fontId="56" fillId="36" borderId="62" xfId="53" applyNumberFormat="1" applyFont="1" applyFill="1" applyBorder="1" applyAlignment="1" applyProtection="1">
      <alignment horizontal="left" vertical="center"/>
    </xf>
    <xf numFmtId="0" fontId="56" fillId="34" borderId="11" xfId="53" applyNumberFormat="1" applyFont="1" applyFill="1" applyBorder="1" applyAlignment="1" applyProtection="1">
      <alignment horizontal="center" vertical="center"/>
      <protection locked="0"/>
    </xf>
    <xf numFmtId="0" fontId="56" fillId="0" borderId="0" xfId="53" applyFont="1" applyFill="1" applyBorder="1" applyAlignment="1" applyProtection="1">
      <alignment horizontal="center" vertical="center"/>
    </xf>
    <xf numFmtId="0" fontId="56" fillId="0" borderId="0" xfId="53" applyFont="1" applyFill="1" applyBorder="1" applyAlignment="1" applyProtection="1">
      <alignment horizontal="left" vertical="center" wrapText="1"/>
    </xf>
    <xf numFmtId="0" fontId="56" fillId="0" borderId="0" xfId="53" applyFont="1" applyFill="1" applyBorder="1" applyAlignment="1" applyProtection="1">
      <alignment vertical="center" wrapText="1"/>
    </xf>
    <xf numFmtId="10" fontId="56" fillId="0" borderId="0" xfId="53" applyNumberFormat="1" applyFont="1" applyFill="1" applyBorder="1" applyAlignment="1" applyProtection="1">
      <alignment horizontal="center" vertical="center"/>
    </xf>
    <xf numFmtId="0" fontId="55" fillId="0" borderId="0" xfId="53" applyFont="1" applyFill="1" applyAlignment="1" applyProtection="1">
      <alignment horizontal="right"/>
    </xf>
    <xf numFmtId="1" fontId="51" fillId="0" borderId="0" xfId="53" applyNumberFormat="1" applyFont="1" applyFill="1" applyBorder="1" applyAlignment="1" applyProtection="1">
      <alignment horizontal="right"/>
    </xf>
    <xf numFmtId="0" fontId="56" fillId="31" borderId="11" xfId="53" applyNumberFormat="1" applyFont="1" applyFill="1" applyBorder="1" applyAlignment="1" applyProtection="1">
      <alignment vertical="center" wrapText="1"/>
      <protection hidden="1"/>
    </xf>
    <xf numFmtId="0" fontId="56" fillId="31" borderId="11" xfId="53" applyNumberFormat="1" applyFont="1" applyFill="1" applyBorder="1" applyAlignment="1" applyProtection="1">
      <alignment horizontal="center" vertical="center" wrapText="1"/>
      <protection hidden="1"/>
    </xf>
    <xf numFmtId="0" fontId="52" fillId="0" borderId="0" xfId="53" applyNumberFormat="1" applyFont="1" applyAlignment="1" applyProtection="1">
      <alignment horizontal="center" vertical="center" wrapText="1"/>
      <protection hidden="1"/>
    </xf>
    <xf numFmtId="0" fontId="52" fillId="0" borderId="0" xfId="53" applyNumberFormat="1" applyFont="1" applyProtection="1">
      <protection hidden="1"/>
    </xf>
    <xf numFmtId="0" fontId="56" fillId="40" borderId="11" xfId="53" applyNumberFormat="1" applyFont="1" applyFill="1" applyBorder="1" applyAlignment="1" applyProtection="1">
      <alignment horizontal="center" vertical="center" wrapText="1"/>
      <protection locked="0"/>
    </xf>
    <xf numFmtId="0" fontId="56" fillId="40" borderId="11" xfId="53" applyNumberFormat="1" applyFont="1" applyFill="1" applyBorder="1" applyAlignment="1" applyProtection="1">
      <alignment horizontal="left" vertical="center" wrapText="1"/>
      <protection locked="0"/>
    </xf>
    <xf numFmtId="0" fontId="52" fillId="0" borderId="0" xfId="53" applyNumberFormat="1" applyAlignment="1" applyProtection="1">
      <alignment vertical="center"/>
      <protection hidden="1"/>
    </xf>
    <xf numFmtId="0" fontId="52" fillId="0" borderId="0" xfId="53" applyNumberFormat="1" applyAlignment="1" applyProtection="1">
      <alignment horizontal="center" vertical="center" wrapText="1"/>
      <protection hidden="1"/>
    </xf>
    <xf numFmtId="0" fontId="52" fillId="0" borderId="0" xfId="53" applyNumberFormat="1" applyAlignment="1" applyProtection="1">
      <alignment wrapText="1"/>
      <protection hidden="1"/>
    </xf>
    <xf numFmtId="0" fontId="56" fillId="0" borderId="48" xfId="53" applyNumberFormat="1" applyFont="1" applyFill="1" applyBorder="1" applyAlignment="1" applyProtection="1">
      <alignment horizontal="center" vertical="center" wrapText="1"/>
      <protection locked="0"/>
    </xf>
    <xf numFmtId="0" fontId="56" fillId="0" borderId="48" xfId="53" applyNumberFormat="1" applyFont="1" applyFill="1" applyBorder="1" applyAlignment="1" applyProtection="1">
      <alignment horizontal="left" vertical="center" wrapText="1"/>
      <protection locked="0"/>
    </xf>
    <xf numFmtId="0" fontId="56" fillId="40" borderId="11" xfId="53" applyNumberFormat="1" applyFont="1" applyFill="1" applyBorder="1" applyAlignment="1" applyProtection="1">
      <alignment horizontal="left" vertical="center"/>
      <protection locked="0"/>
    </xf>
    <xf numFmtId="0" fontId="56" fillId="35" borderId="11" xfId="53" applyNumberFormat="1" applyFont="1" applyFill="1" applyBorder="1" applyAlignment="1" applyProtection="1">
      <alignment horizontal="left" vertical="center" wrapText="1"/>
      <protection locked="0"/>
    </xf>
    <xf numFmtId="0" fontId="52" fillId="0" borderId="0" xfId="53" applyNumberFormat="1" applyFill="1" applyAlignment="1" applyProtection="1">
      <alignment vertical="center"/>
      <protection hidden="1"/>
    </xf>
    <xf numFmtId="0" fontId="52" fillId="0" borderId="0" xfId="53" applyNumberFormat="1" applyAlignment="1" applyProtection="1">
      <alignment horizontal="left"/>
      <protection hidden="1"/>
    </xf>
    <xf numFmtId="0" fontId="16" fillId="29" borderId="0" xfId="49" applyFont="1" applyFill="1" applyBorder="1" applyAlignment="1" applyProtection="1"/>
    <xf numFmtId="0" fontId="2" fillId="29" borderId="0" xfId="49" applyFill="1" applyProtection="1"/>
    <xf numFmtId="0" fontId="11" fillId="29" borderId="0" xfId="49" applyFont="1" applyFill="1" applyBorder="1" applyAlignment="1" applyProtection="1">
      <alignment horizontal="left"/>
    </xf>
    <xf numFmtId="10" fontId="2" fillId="29" borderId="0" xfId="49" applyNumberFormat="1" applyFill="1" applyProtection="1"/>
    <xf numFmtId="0" fontId="21" fillId="29" borderId="0" xfId="52" applyFont="1" applyFill="1" applyBorder="1" applyAlignment="1" applyProtection="1"/>
    <xf numFmtId="0" fontId="60" fillId="0" borderId="0" xfId="53" applyFont="1" applyAlignment="1" applyProtection="1"/>
    <xf numFmtId="10" fontId="60" fillId="0" borderId="0" xfId="53" applyNumberFormat="1" applyFont="1" applyAlignment="1" applyProtection="1"/>
    <xf numFmtId="10" fontId="52" fillId="0" borderId="0" xfId="53" applyNumberFormat="1" applyProtection="1"/>
    <xf numFmtId="0" fontId="52" fillId="0" borderId="0" xfId="53" applyBorder="1" applyAlignment="1" applyProtection="1">
      <alignment horizontal="center" vertical="center"/>
    </xf>
    <xf numFmtId="1" fontId="54" fillId="0" borderId="0" xfId="53" applyNumberFormat="1" applyFont="1" applyBorder="1" applyAlignment="1" applyProtection="1">
      <alignment horizontal="right"/>
    </xf>
    <xf numFmtId="0" fontId="61" fillId="0" borderId="0" xfId="53" applyFont="1" applyProtection="1"/>
    <xf numFmtId="0" fontId="56" fillId="0" borderId="0" xfId="53" applyFont="1" applyProtection="1"/>
    <xf numFmtId="10" fontId="56" fillId="0" borderId="0" xfId="53" applyNumberFormat="1" applyFont="1" applyProtection="1"/>
    <xf numFmtId="0" fontId="2" fillId="37" borderId="23" xfId="53" applyFont="1" applyFill="1" applyBorder="1" applyAlignment="1" applyProtection="1">
      <alignment horizontal="center" vertical="center" wrapText="1"/>
    </xf>
    <xf numFmtId="0" fontId="2" fillId="37" borderId="12" xfId="53" applyFont="1" applyFill="1" applyBorder="1" applyAlignment="1" applyProtection="1">
      <alignment horizontal="center" vertical="center" wrapText="1"/>
    </xf>
    <xf numFmtId="2" fontId="2" fillId="37" borderId="12" xfId="56" applyNumberFormat="1" applyFont="1" applyFill="1" applyBorder="1" applyAlignment="1" applyProtection="1">
      <alignment horizontal="center" vertical="center" wrapText="1"/>
    </xf>
    <xf numFmtId="1" fontId="2" fillId="37" borderId="12" xfId="56" applyNumberFormat="1" applyFont="1" applyFill="1" applyBorder="1" applyAlignment="1" applyProtection="1">
      <alignment horizontal="center" vertical="center"/>
    </xf>
    <xf numFmtId="2" fontId="2" fillId="37" borderId="12" xfId="56" applyNumberFormat="1" applyFont="1" applyFill="1" applyBorder="1" applyAlignment="1" applyProtection="1">
      <alignment horizontal="center" vertical="center"/>
    </xf>
    <xf numFmtId="10" fontId="2" fillId="37" borderId="12" xfId="56" applyNumberFormat="1" applyFont="1" applyFill="1" applyBorder="1" applyAlignment="1" applyProtection="1">
      <alignment horizontal="center" vertical="center"/>
    </xf>
    <xf numFmtId="2" fontId="2" fillId="37" borderId="24" xfId="56" applyNumberFormat="1" applyFont="1" applyFill="1" applyBorder="1" applyAlignment="1" applyProtection="1">
      <alignment horizontal="center" vertical="center"/>
    </xf>
    <xf numFmtId="0" fontId="62" fillId="0" borderId="0" xfId="53" applyFont="1" applyAlignment="1" applyProtection="1">
      <alignment horizontal="center" vertical="center"/>
    </xf>
    <xf numFmtId="10" fontId="62" fillId="0" borderId="0" xfId="53" applyNumberFormat="1" applyFont="1" applyAlignment="1" applyProtection="1">
      <alignment horizontal="center" vertical="center"/>
    </xf>
    <xf numFmtId="0" fontId="17" fillId="29" borderId="0" xfId="55" applyFont="1" applyFill="1" applyBorder="1" applyProtection="1"/>
    <xf numFmtId="0" fontId="2" fillId="29" borderId="0" xfId="55" applyFill="1" applyBorder="1" applyProtection="1"/>
    <xf numFmtId="1" fontId="15" fillId="29" borderId="0" xfId="55" applyNumberFormat="1" applyFont="1" applyFill="1" applyBorder="1" applyProtection="1"/>
    <xf numFmtId="10" fontId="2" fillId="29" borderId="0" xfId="55" applyNumberFormat="1" applyFill="1" applyBorder="1" applyProtection="1"/>
    <xf numFmtId="0" fontId="2" fillId="24" borderId="20" xfId="55" applyFont="1" applyFill="1" applyBorder="1" applyAlignment="1" applyProtection="1">
      <alignment horizontal="center" vertical="center" wrapText="1"/>
      <protection locked="0"/>
    </xf>
    <xf numFmtId="0" fontId="2" fillId="24" borderId="10" xfId="55" applyFont="1" applyFill="1" applyBorder="1" applyAlignment="1" applyProtection="1">
      <alignment vertical="center" wrapText="1"/>
      <protection locked="0"/>
    </xf>
    <xf numFmtId="0" fontId="2" fillId="33" borderId="10" xfId="55" applyFill="1" applyBorder="1" applyAlignment="1" applyProtection="1"/>
    <xf numFmtId="1" fontId="2" fillId="29" borderId="10" xfId="55" applyNumberFormat="1" applyFont="1" applyFill="1" applyBorder="1" applyProtection="1"/>
    <xf numFmtId="10" fontId="2" fillId="29" borderId="10" xfId="55" applyNumberFormat="1" applyFont="1" applyFill="1" applyBorder="1" applyProtection="1">
      <protection hidden="1"/>
    </xf>
    <xf numFmtId="1" fontId="63" fillId="29" borderId="10" xfId="55" applyNumberFormat="1" applyFont="1" applyFill="1" applyBorder="1" applyProtection="1">
      <protection hidden="1"/>
    </xf>
    <xf numFmtId="1" fontId="51" fillId="0" borderId="19" xfId="53" applyNumberFormat="1" applyFont="1" applyBorder="1" applyProtection="1">
      <protection hidden="1"/>
    </xf>
    <xf numFmtId="0" fontId="2" fillId="0" borderId="0" xfId="51" applyFont="1" applyProtection="1"/>
    <xf numFmtId="0" fontId="2" fillId="24" borderId="21" xfId="55" applyFont="1" applyFill="1" applyBorder="1" applyAlignment="1" applyProtection="1">
      <alignment horizontal="center" vertical="center" wrapText="1"/>
      <protection locked="0"/>
    </xf>
    <xf numFmtId="0" fontId="2" fillId="24" borderId="11" xfId="55" applyFont="1" applyFill="1" applyBorder="1" applyAlignment="1" applyProtection="1">
      <alignment vertical="center" wrapText="1"/>
      <protection locked="0"/>
    </xf>
    <xf numFmtId="1" fontId="2" fillId="29" borderId="11" xfId="55" applyNumberFormat="1" applyFont="1" applyFill="1" applyBorder="1" applyProtection="1"/>
    <xf numFmtId="10" fontId="2" fillId="29" borderId="11" xfId="55" applyNumberFormat="1" applyFont="1" applyFill="1" applyBorder="1" applyProtection="1">
      <protection hidden="1"/>
    </xf>
    <xf numFmtId="1" fontId="63" fillId="29" borderId="11" xfId="55" applyNumberFormat="1" applyFont="1" applyFill="1" applyBorder="1" applyProtection="1">
      <protection hidden="1"/>
    </xf>
    <xf numFmtId="1" fontId="51" fillId="0" borderId="22" xfId="53" applyNumberFormat="1" applyFont="1" applyBorder="1" applyProtection="1">
      <protection hidden="1"/>
    </xf>
    <xf numFmtId="0" fontId="2" fillId="24" borderId="23" xfId="55" applyFont="1" applyFill="1" applyBorder="1" applyAlignment="1" applyProtection="1">
      <alignment horizontal="center" vertical="center" wrapText="1"/>
      <protection locked="0"/>
    </xf>
    <xf numFmtId="0" fontId="2" fillId="24" borderId="12" xfId="55" applyFont="1" applyFill="1" applyBorder="1" applyAlignment="1" applyProtection="1">
      <alignment vertical="center" wrapText="1"/>
      <protection locked="0"/>
    </xf>
    <xf numFmtId="1" fontId="2" fillId="29" borderId="12" xfId="55" applyNumberFormat="1" applyFont="1" applyFill="1" applyBorder="1" applyProtection="1"/>
    <xf numFmtId="10" fontId="2" fillId="29" borderId="12" xfId="55" applyNumberFormat="1" applyFont="1" applyFill="1" applyBorder="1" applyProtection="1">
      <protection hidden="1"/>
    </xf>
    <xf numFmtId="1" fontId="63" fillId="29" borderId="12" xfId="55" applyNumberFormat="1" applyFont="1" applyFill="1" applyBorder="1" applyProtection="1">
      <protection hidden="1"/>
    </xf>
    <xf numFmtId="1" fontId="51" fillId="0" borderId="24" xfId="53" applyNumberFormat="1" applyFont="1" applyBorder="1" applyProtection="1">
      <protection hidden="1"/>
    </xf>
    <xf numFmtId="0" fontId="52" fillId="0" borderId="0" xfId="53" applyBorder="1" applyAlignment="1" applyProtection="1">
      <alignment vertical="center"/>
    </xf>
    <xf numFmtId="0" fontId="64" fillId="0" borderId="0" xfId="53" applyFont="1" applyProtection="1"/>
    <xf numFmtId="10" fontId="64" fillId="0" borderId="0" xfId="53" applyNumberFormat="1" applyFont="1" applyProtection="1"/>
    <xf numFmtId="0" fontId="2" fillId="31" borderId="11" xfId="51" applyNumberFormat="1" applyFont="1" applyFill="1" applyBorder="1" applyAlignment="1">
      <alignment vertical="center"/>
    </xf>
    <xf numFmtId="0" fontId="56" fillId="31" borderId="11" xfId="53" applyNumberFormat="1" applyFont="1" applyFill="1" applyBorder="1" applyAlignment="1" applyProtection="1">
      <alignment vertical="center" wrapText="1"/>
    </xf>
    <xf numFmtId="0" fontId="2" fillId="31" borderId="11" xfId="55" applyNumberFormat="1" applyFont="1" applyFill="1" applyBorder="1" applyAlignment="1" applyProtection="1">
      <alignment vertical="center" wrapText="1"/>
    </xf>
    <xf numFmtId="0" fontId="2" fillId="25" borderId="11" xfId="56" applyNumberFormat="1" applyFont="1" applyFill="1" applyBorder="1" applyAlignment="1" applyProtection="1">
      <alignment vertical="center" wrapText="1"/>
    </xf>
    <xf numFmtId="0" fontId="2" fillId="25" borderId="11" xfId="55" applyNumberFormat="1" applyFont="1" applyFill="1" applyBorder="1" applyAlignment="1" applyProtection="1">
      <alignment vertical="center" wrapText="1"/>
    </xf>
    <xf numFmtId="0" fontId="2" fillId="31" borderId="79" xfId="55" applyNumberFormat="1" applyFont="1" applyFill="1" applyBorder="1" applyAlignment="1" applyProtection="1">
      <alignment vertical="center" wrapText="1"/>
    </xf>
    <xf numFmtId="0" fontId="2" fillId="40" borderId="11" xfId="55" applyFont="1" applyFill="1" applyBorder="1" applyAlignment="1" applyProtection="1">
      <alignment vertical="center" wrapText="1"/>
      <protection locked="0"/>
    </xf>
    <xf numFmtId="0" fontId="5" fillId="25" borderId="19" xfId="0" applyFont="1" applyFill="1" applyBorder="1" applyAlignment="1" applyProtection="1">
      <alignment horizontal="center" vertical="center" wrapText="1"/>
    </xf>
    <xf numFmtId="0" fontId="5" fillId="25" borderId="22" xfId="0" applyFont="1" applyFill="1" applyBorder="1" applyAlignment="1" applyProtection="1">
      <alignment horizontal="center" vertical="center" wrapText="1"/>
    </xf>
    <xf numFmtId="0" fontId="7" fillId="25" borderId="20" xfId="38" applyFont="1" applyFill="1" applyBorder="1" applyAlignment="1" applyProtection="1">
      <alignment horizontal="center" vertical="center" wrapText="1"/>
    </xf>
    <xf numFmtId="0" fontId="52" fillId="0" borderId="0" xfId="53" applyProtection="1">
      <protection locked="0"/>
    </xf>
    <xf numFmtId="0" fontId="5" fillId="0" borderId="0" xfId="49" applyFont="1" applyFill="1" applyBorder="1" applyAlignment="1" applyProtection="1">
      <protection hidden="1"/>
    </xf>
    <xf numFmtId="0" fontId="55" fillId="35" borderId="21" xfId="53" applyNumberFormat="1" applyFont="1" applyFill="1" applyBorder="1" applyAlignment="1" applyProtection="1">
      <alignment horizontal="right"/>
      <protection locked="0"/>
    </xf>
    <xf numFmtId="0" fontId="55" fillId="35" borderId="11" xfId="53" applyNumberFormat="1" applyFont="1" applyFill="1" applyBorder="1" applyAlignment="1" applyProtection="1">
      <alignment horizontal="right"/>
      <protection locked="0"/>
    </xf>
    <xf numFmtId="0" fontId="55" fillId="35" borderId="73" xfId="53" applyNumberFormat="1" applyFont="1" applyFill="1" applyBorder="1" applyAlignment="1" applyProtection="1">
      <alignment horizontal="right"/>
      <protection locked="0"/>
    </xf>
    <xf numFmtId="0" fontId="55" fillId="35" borderId="66" xfId="53" applyNumberFormat="1" applyFont="1" applyFill="1" applyBorder="1" applyAlignment="1" applyProtection="1">
      <alignment horizontal="right"/>
      <protection locked="0"/>
    </xf>
    <xf numFmtId="0" fontId="55" fillId="35" borderId="43" xfId="53" applyNumberFormat="1" applyFont="1" applyFill="1" applyBorder="1" applyAlignment="1" applyProtection="1">
      <alignment horizontal="right"/>
      <protection locked="0"/>
    </xf>
    <xf numFmtId="0" fontId="55" fillId="35" borderId="29" xfId="53" applyNumberFormat="1" applyFont="1" applyFill="1" applyBorder="1" applyAlignment="1" applyProtection="1">
      <alignment horizontal="right"/>
      <protection locked="0"/>
    </xf>
    <xf numFmtId="0" fontId="65" fillId="0" borderId="0" xfId="53" applyNumberFormat="1" applyFont="1" applyFill="1" applyBorder="1" applyAlignment="1" applyProtection="1">
      <alignment horizontal="right"/>
    </xf>
    <xf numFmtId="0" fontId="52" fillId="0" borderId="0" xfId="53" applyFill="1" applyBorder="1" applyAlignment="1" applyProtection="1">
      <alignment vertical="center"/>
    </xf>
    <xf numFmtId="10" fontId="17" fillId="0" borderId="0" xfId="53" applyNumberFormat="1" applyFont="1" applyFill="1" applyBorder="1" applyAlignment="1" applyProtection="1">
      <alignment horizontal="right" vertical="center"/>
    </xf>
    <xf numFmtId="0" fontId="1" fillId="0" borderId="0" xfId="53" applyFont="1" applyFill="1" applyBorder="1" applyAlignment="1" applyProtection="1">
      <alignment horizontal="left" vertical="center" wrapText="1"/>
    </xf>
    <xf numFmtId="10" fontId="55" fillId="0" borderId="0" xfId="50" applyNumberFormat="1" applyFont="1" applyFill="1" applyBorder="1" applyProtection="1"/>
    <xf numFmtId="0" fontId="54" fillId="0" borderId="0" xfId="53" applyFont="1" applyBorder="1" applyAlignment="1" applyProtection="1">
      <alignment vertical="top"/>
    </xf>
    <xf numFmtId="0" fontId="56" fillId="39" borderId="11" xfId="54" applyNumberFormat="1" applyFont="1" applyFill="1" applyBorder="1" applyAlignment="1" applyProtection="1">
      <alignment horizontal="center" vertical="center" wrapText="1"/>
    </xf>
    <xf numFmtId="0" fontId="56" fillId="31" borderId="41" xfId="53" applyNumberFormat="1" applyFont="1" applyFill="1" applyBorder="1" applyAlignment="1" applyProtection="1">
      <alignment vertical="center" wrapText="1"/>
    </xf>
    <xf numFmtId="0" fontId="55" fillId="0" borderId="0" xfId="54" applyNumberFormat="1" applyFont="1" applyFill="1" applyBorder="1" applyAlignment="1" applyProtection="1">
      <alignment vertical="center" wrapText="1"/>
    </xf>
    <xf numFmtId="0" fontId="55" fillId="0" borderId="0" xfId="54" applyFont="1" applyFill="1" applyBorder="1" applyAlignment="1" applyProtection="1">
      <alignment vertical="center" wrapText="1"/>
    </xf>
    <xf numFmtId="0" fontId="52" fillId="0" borderId="0" xfId="53" applyNumberFormat="1" applyFill="1" applyBorder="1" applyAlignment="1" applyProtection="1">
      <alignment vertical="center"/>
      <protection hidden="1"/>
    </xf>
    <xf numFmtId="0" fontId="55" fillId="0" borderId="0" xfId="54" applyNumberFormat="1" applyFont="1" applyFill="1" applyBorder="1" applyAlignment="1" applyProtection="1">
      <alignment horizontal="center" vertical="center" wrapText="1"/>
    </xf>
    <xf numFmtId="0" fontId="55" fillId="0" borderId="0" xfId="54" applyFont="1" applyFill="1" applyBorder="1" applyAlignment="1" applyProtection="1">
      <alignment horizontal="center" vertical="center" wrapText="1"/>
    </xf>
    <xf numFmtId="0" fontId="55" fillId="0" borderId="0" xfId="53" applyFont="1" applyFill="1" applyBorder="1" applyAlignment="1" applyProtection="1">
      <alignment vertical="center" wrapText="1"/>
    </xf>
    <xf numFmtId="0" fontId="56" fillId="35" borderId="11" xfId="53" applyNumberFormat="1" applyFont="1" applyFill="1" applyBorder="1" applyAlignment="1" applyProtection="1">
      <alignment horizontal="left" vertical="center"/>
      <protection locked="0"/>
    </xf>
    <xf numFmtId="0" fontId="56" fillId="0" borderId="0" xfId="53" applyFont="1" applyFill="1" applyBorder="1" applyAlignment="1" applyProtection="1">
      <alignment horizontal="center" vertical="center" wrapText="1"/>
    </xf>
    <xf numFmtId="9" fontId="56" fillId="0" borderId="0" xfId="53" applyNumberFormat="1" applyFont="1" applyFill="1" applyBorder="1" applyAlignment="1" applyProtection="1">
      <alignment horizontal="center" vertical="center"/>
    </xf>
    <xf numFmtId="49" fontId="56" fillId="0" borderId="0" xfId="53" applyNumberFormat="1" applyFont="1" applyFill="1" applyBorder="1" applyAlignment="1" applyProtection="1">
      <alignment horizontal="center" vertical="center"/>
    </xf>
    <xf numFmtId="1" fontId="56" fillId="0" borderId="0" xfId="53" applyNumberFormat="1" applyFont="1" applyFill="1" applyBorder="1" applyAlignment="1" applyProtection="1">
      <alignment horizontal="center" vertical="center"/>
    </xf>
    <xf numFmtId="0" fontId="54" fillId="0" borderId="0" xfId="53" applyFont="1" applyBorder="1" applyAlignment="1" applyProtection="1">
      <alignment vertical="top"/>
      <protection locked="0"/>
    </xf>
    <xf numFmtId="0" fontId="52" fillId="0" borderId="0" xfId="53" applyBorder="1" applyAlignment="1" applyProtection="1">
      <protection locked="0"/>
    </xf>
    <xf numFmtId="0" fontId="56" fillId="34" borderId="29" xfId="53" applyFont="1" applyFill="1" applyBorder="1" applyAlignment="1" applyProtection="1">
      <alignment horizontal="center" vertical="center" wrapText="1"/>
      <protection locked="0"/>
    </xf>
    <xf numFmtId="0" fontId="68" fillId="33" borderId="17" xfId="53" applyFont="1" applyFill="1" applyBorder="1" applyAlignment="1" applyProtection="1">
      <alignment horizontal="left" vertical="center"/>
    </xf>
    <xf numFmtId="0" fontId="69" fillId="0" borderId="0" xfId="53" applyFont="1" applyProtection="1"/>
    <xf numFmtId="10" fontId="69" fillId="0" borderId="0" xfId="53" applyNumberFormat="1" applyFont="1" applyProtection="1"/>
    <xf numFmtId="0" fontId="0" fillId="0" borderId="0" xfId="0" applyNumberFormat="1"/>
    <xf numFmtId="0" fontId="0" fillId="27" borderId="11" xfId="0" applyNumberFormat="1" applyFill="1" applyBorder="1" applyAlignment="1" applyProtection="1">
      <alignment horizontal="right" vertical="center"/>
    </xf>
    <xf numFmtId="0" fontId="3" fillId="27" borderId="11" xfId="39" applyNumberFormat="1" applyFill="1" applyBorder="1" applyAlignment="1" applyProtection="1">
      <alignment horizontal="right" vertical="center"/>
    </xf>
    <xf numFmtId="0" fontId="0" fillId="27" borderId="11" xfId="43" applyNumberFormat="1" applyFont="1" applyFill="1" applyBorder="1"/>
    <xf numFmtId="0" fontId="0" fillId="25" borderId="11" xfId="0" applyNumberFormat="1" applyFill="1" applyBorder="1"/>
    <xf numFmtId="0" fontId="3" fillId="27" borderId="11" xfId="39" applyNumberFormat="1" applyFont="1" applyFill="1" applyBorder="1" applyAlignment="1" applyProtection="1">
      <alignment horizontal="right" vertical="center"/>
    </xf>
    <xf numFmtId="0" fontId="7" fillId="27" borderId="11" xfId="39" applyNumberFormat="1" applyFont="1" applyFill="1" applyBorder="1" applyAlignment="1" applyProtection="1">
      <alignment horizontal="right" vertical="center"/>
    </xf>
    <xf numFmtId="0" fontId="52" fillId="0" borderId="0" xfId="53" applyBorder="1" applyProtection="1">
      <protection locked="0"/>
    </xf>
    <xf numFmtId="10" fontId="52" fillId="0" borderId="0" xfId="53" applyNumberFormat="1" applyBorder="1" applyProtection="1">
      <protection locked="0"/>
    </xf>
    <xf numFmtId="0" fontId="61" fillId="0" borderId="0" xfId="53" applyFont="1" applyBorder="1" applyProtection="1">
      <protection locked="0"/>
    </xf>
    <xf numFmtId="10" fontId="52" fillId="0" borderId="0" xfId="53" applyNumberFormat="1" applyBorder="1" applyProtection="1"/>
    <xf numFmtId="0" fontId="61" fillId="0" borderId="0" xfId="53" applyFont="1" applyBorder="1" applyProtection="1"/>
    <xf numFmtId="0" fontId="64" fillId="0" borderId="0" xfId="53" applyFont="1" applyAlignment="1" applyProtection="1">
      <alignment vertical="center"/>
    </xf>
    <xf numFmtId="10" fontId="64" fillId="0" borderId="0" xfId="53" applyNumberFormat="1" applyFont="1" applyAlignment="1" applyProtection="1">
      <alignment vertical="center"/>
    </xf>
    <xf numFmtId="0" fontId="64" fillId="0" borderId="0" xfId="53" applyFont="1" applyAlignment="1" applyProtection="1">
      <alignment vertical="top"/>
    </xf>
    <xf numFmtId="10" fontId="64" fillId="0" borderId="0" xfId="53" applyNumberFormat="1" applyFont="1" applyAlignment="1" applyProtection="1">
      <alignment vertical="top"/>
    </xf>
    <xf numFmtId="0" fontId="15" fillId="24" borderId="0" xfId="0" applyFont="1" applyFill="1" applyBorder="1" applyAlignment="1" applyProtection="1">
      <protection locked="0"/>
    </xf>
    <xf numFmtId="0" fontId="71" fillId="0" borderId="0" xfId="53" applyFont="1" applyBorder="1" applyAlignment="1" applyProtection="1">
      <alignment vertical="center"/>
    </xf>
    <xf numFmtId="0" fontId="52" fillId="0" borderId="0" xfId="53" applyFill="1" applyProtection="1"/>
    <xf numFmtId="10" fontId="52" fillId="0" borderId="0" xfId="53" applyNumberFormat="1" applyFill="1" applyProtection="1"/>
    <xf numFmtId="0" fontId="2" fillId="24" borderId="11" xfId="55" applyFont="1" applyFill="1" applyBorder="1" applyAlignment="1" applyProtection="1">
      <alignment horizontal="center" vertical="center" wrapText="1"/>
      <protection locked="0"/>
    </xf>
    <xf numFmtId="1" fontId="51" fillId="0" borderId="11" xfId="53" applyNumberFormat="1" applyFont="1" applyBorder="1" applyProtection="1">
      <protection hidden="1"/>
    </xf>
    <xf numFmtId="0" fontId="73" fillId="0" borderId="0" xfId="53" applyFont="1" applyBorder="1" applyAlignment="1" applyProtection="1">
      <alignment vertical="center"/>
    </xf>
    <xf numFmtId="10" fontId="2" fillId="29" borderId="11" xfId="55" applyNumberFormat="1" applyFont="1" applyFill="1" applyBorder="1" applyProtection="1"/>
    <xf numFmtId="1" fontId="63" fillId="29" borderId="11" xfId="55" applyNumberFormat="1" applyFont="1" applyFill="1" applyBorder="1" applyProtection="1"/>
    <xf numFmtId="1" fontId="51" fillId="0" borderId="11" xfId="53" applyNumberFormat="1" applyFont="1" applyBorder="1" applyProtection="1"/>
    <xf numFmtId="0" fontId="2" fillId="0" borderId="11" xfId="55" applyFont="1" applyFill="1" applyBorder="1" applyAlignment="1" applyProtection="1">
      <alignment horizontal="center" vertical="center" wrapText="1"/>
    </xf>
    <xf numFmtId="0" fontId="2" fillId="0" borderId="11" xfId="55" applyFont="1" applyFill="1" applyBorder="1" applyAlignment="1" applyProtection="1">
      <alignment vertical="center" wrapText="1"/>
    </xf>
    <xf numFmtId="0" fontId="2" fillId="33" borderId="11" xfId="55" applyFill="1" applyBorder="1" applyAlignment="1" applyProtection="1"/>
    <xf numFmtId="0" fontId="2" fillId="35" borderId="11" xfId="55" applyFont="1" applyFill="1" applyBorder="1" applyAlignment="1" applyProtection="1">
      <alignment horizontal="center" vertical="center" wrapText="1"/>
      <protection locked="0"/>
    </xf>
    <xf numFmtId="1" fontId="51" fillId="0" borderId="25" xfId="53" applyNumberFormat="1" applyFont="1" applyBorder="1" applyProtection="1">
      <protection hidden="1"/>
    </xf>
    <xf numFmtId="1" fontId="2" fillId="40" borderId="11" xfId="55" applyNumberFormat="1" applyFont="1" applyFill="1" applyBorder="1" applyAlignment="1" applyProtection="1">
      <alignment vertical="center" wrapText="1"/>
      <protection locked="0"/>
    </xf>
    <xf numFmtId="2" fontId="2" fillId="0" borderId="32" xfId="56" applyNumberFormat="1" applyFont="1" applyFill="1" applyBorder="1" applyAlignment="1" applyProtection="1">
      <alignment horizontal="center" vertical="center" wrapText="1"/>
    </xf>
    <xf numFmtId="1" fontId="2" fillId="0" borderId="37" xfId="56" applyNumberFormat="1" applyFont="1" applyFill="1" applyBorder="1" applyAlignment="1" applyProtection="1">
      <alignment horizontal="center" vertical="center"/>
    </xf>
    <xf numFmtId="2" fontId="2" fillId="0" borderId="37" xfId="56" applyNumberFormat="1" applyFont="1" applyFill="1" applyBorder="1" applyAlignment="1" applyProtection="1">
      <alignment horizontal="center" vertical="center"/>
    </xf>
    <xf numFmtId="10" fontId="2" fillId="0" borderId="37" xfId="56" applyNumberFormat="1" applyFont="1" applyFill="1" applyBorder="1" applyAlignment="1" applyProtection="1">
      <alignment horizontal="center" vertical="center"/>
    </xf>
    <xf numFmtId="2" fontId="2" fillId="0" borderId="36" xfId="56" applyNumberFormat="1" applyFont="1" applyFill="1" applyBorder="1" applyAlignment="1" applyProtection="1">
      <alignment horizontal="center" vertical="center" wrapText="1"/>
    </xf>
    <xf numFmtId="1" fontId="2" fillId="0" borderId="61" xfId="55" applyNumberFormat="1" applyFont="1" applyFill="1" applyBorder="1" applyProtection="1"/>
    <xf numFmtId="10" fontId="2" fillId="0" borderId="61" xfId="55" applyNumberFormat="1" applyFont="1" applyFill="1" applyBorder="1" applyProtection="1"/>
    <xf numFmtId="1" fontId="63" fillId="0" borderId="61" xfId="55" applyNumberFormat="1" applyFont="1" applyFill="1" applyBorder="1" applyProtection="1"/>
    <xf numFmtId="0" fontId="17" fillId="0" borderId="16" xfId="55" applyFont="1" applyFill="1" applyBorder="1" applyAlignment="1" applyProtection="1">
      <alignment horizontal="center" vertical="center" wrapText="1"/>
    </xf>
    <xf numFmtId="0" fontId="17" fillId="0" borderId="17" xfId="55" applyFont="1" applyFill="1" applyBorder="1" applyAlignment="1" applyProtection="1">
      <alignment vertical="center" wrapText="1"/>
    </xf>
    <xf numFmtId="0" fontId="17" fillId="33" borderId="17" xfId="55" applyFont="1" applyFill="1" applyBorder="1" applyAlignment="1" applyProtection="1"/>
    <xf numFmtId="0" fontId="17" fillId="24" borderId="17" xfId="55" applyFont="1" applyFill="1" applyBorder="1" applyAlignment="1" applyProtection="1">
      <alignment vertical="center" wrapText="1"/>
      <protection locked="0"/>
    </xf>
    <xf numFmtId="1" fontId="17" fillId="29" borderId="17" xfId="55" applyNumberFormat="1" applyFont="1" applyFill="1" applyBorder="1" applyProtection="1"/>
    <xf numFmtId="10" fontId="17" fillId="29" borderId="17" xfId="55" applyNumberFormat="1" applyFont="1" applyFill="1" applyBorder="1" applyProtection="1">
      <protection hidden="1"/>
    </xf>
    <xf numFmtId="1" fontId="51" fillId="29" borderId="17" xfId="55" applyNumberFormat="1" applyFont="1" applyFill="1" applyBorder="1" applyProtection="1">
      <protection hidden="1"/>
    </xf>
    <xf numFmtId="10" fontId="61" fillId="0" borderId="0" xfId="53" applyNumberFormat="1" applyFont="1" applyProtection="1"/>
    <xf numFmtId="1" fontId="51" fillId="0" borderId="61" xfId="53" applyNumberFormat="1" applyFont="1" applyFill="1" applyBorder="1" applyProtection="1"/>
    <xf numFmtId="0" fontId="74" fillId="0" borderId="0" xfId="53" applyFont="1" applyFill="1" applyBorder="1" applyAlignment="1" applyProtection="1">
      <alignment vertical="center"/>
    </xf>
    <xf numFmtId="10" fontId="66" fillId="0" borderId="0" xfId="53" applyNumberFormat="1" applyFont="1" applyFill="1" applyBorder="1" applyAlignment="1" applyProtection="1">
      <alignment horizontal="right"/>
    </xf>
    <xf numFmtId="0" fontId="67" fillId="0" borderId="0" xfId="53" applyFont="1" applyFill="1" applyBorder="1" applyAlignment="1" applyProtection="1">
      <alignment vertical="center"/>
    </xf>
    <xf numFmtId="0" fontId="0" fillId="27" borderId="11" xfId="0" applyNumberFormat="1" applyFill="1" applyBorder="1"/>
    <xf numFmtId="0" fontId="0" fillId="29" borderId="0" xfId="0" applyFill="1" applyAlignment="1" applyProtection="1">
      <alignment horizontal="center"/>
    </xf>
    <xf numFmtId="0" fontId="0" fillId="24" borderId="22" xfId="0" applyFill="1" applyBorder="1" applyAlignment="1" applyProtection="1">
      <alignment horizontal="left" vertical="center" wrapText="1"/>
      <protection locked="0"/>
    </xf>
    <xf numFmtId="0" fontId="0" fillId="24" borderId="24" xfId="0" applyFill="1" applyBorder="1" applyAlignment="1" applyProtection="1">
      <alignment horizontal="left" vertical="center" wrapText="1"/>
      <protection locked="0"/>
    </xf>
    <xf numFmtId="0" fontId="5" fillId="24" borderId="19" xfId="0" applyFont="1" applyFill="1" applyBorder="1" applyAlignment="1" applyProtection="1">
      <alignment horizontal="left" vertical="center" wrapText="1"/>
      <protection locked="0"/>
    </xf>
    <xf numFmtId="0" fontId="5" fillId="24" borderId="22" xfId="0" applyFont="1" applyFill="1" applyBorder="1" applyAlignment="1" applyProtection="1">
      <alignment horizontal="left" vertical="center" wrapText="1"/>
      <protection locked="0"/>
    </xf>
    <xf numFmtId="1" fontId="2" fillId="29" borderId="0" xfId="49" applyNumberFormat="1" applyFill="1" applyProtection="1"/>
    <xf numFmtId="1" fontId="60" fillId="0" borderId="0" xfId="53" applyNumberFormat="1" applyFont="1" applyAlignment="1" applyProtection="1"/>
    <xf numFmtId="1" fontId="52" fillId="0" borderId="0" xfId="53" applyNumberFormat="1" applyFill="1" applyBorder="1" applyAlignment="1" applyProtection="1">
      <alignment horizontal="center" vertical="center"/>
    </xf>
    <xf numFmtId="1" fontId="2" fillId="29" borderId="0" xfId="55" applyNumberFormat="1" applyFill="1" applyBorder="1" applyProtection="1"/>
    <xf numFmtId="1" fontId="2" fillId="24" borderId="10" xfId="55" applyNumberFormat="1" applyFont="1" applyFill="1" applyBorder="1" applyProtection="1">
      <protection locked="0"/>
    </xf>
    <xf numFmtId="1" fontId="2" fillId="24" borderId="11" xfId="55" applyNumberFormat="1" applyFont="1" applyFill="1" applyBorder="1" applyProtection="1">
      <protection locked="0"/>
    </xf>
    <xf numFmtId="1" fontId="2" fillId="24" borderId="12" xfId="55" applyNumberFormat="1" applyFont="1" applyFill="1" applyBorder="1" applyProtection="1">
      <protection locked="0"/>
    </xf>
    <xf numFmtId="1" fontId="52" fillId="0" borderId="0" xfId="53" applyNumberFormat="1" applyProtection="1"/>
    <xf numFmtId="1" fontId="68" fillId="33" borderId="17" xfId="53" applyNumberFormat="1" applyFont="1" applyFill="1" applyBorder="1" applyAlignment="1" applyProtection="1"/>
    <xf numFmtId="1" fontId="52" fillId="0" borderId="0" xfId="53" applyNumberFormat="1" applyBorder="1" applyAlignment="1" applyProtection="1"/>
    <xf numFmtId="1" fontId="17" fillId="0" borderId="17" xfId="55" applyNumberFormat="1" applyFont="1" applyFill="1" applyBorder="1" applyProtection="1"/>
    <xf numFmtId="1" fontId="52" fillId="0" borderId="0" xfId="53" applyNumberFormat="1" applyBorder="1" applyProtection="1">
      <protection locked="0"/>
    </xf>
    <xf numFmtId="1" fontId="52" fillId="0" borderId="0" xfId="53" applyNumberFormat="1" applyBorder="1" applyProtection="1"/>
    <xf numFmtId="1" fontId="4" fillId="29" borderId="0" xfId="49" applyNumberFormat="1" applyFont="1" applyFill="1" applyBorder="1" applyProtection="1"/>
    <xf numFmtId="1" fontId="2" fillId="29" borderId="0" xfId="52" applyNumberFormat="1" applyFill="1" applyBorder="1" applyProtection="1"/>
    <xf numFmtId="1" fontId="68" fillId="33" borderId="17" xfId="53" applyNumberFormat="1" applyFont="1" applyFill="1" applyBorder="1" applyProtection="1"/>
    <xf numFmtId="1" fontId="17" fillId="29" borderId="0" xfId="52" applyNumberFormat="1" applyFont="1" applyFill="1" applyBorder="1" applyProtection="1"/>
    <xf numFmtId="1" fontId="2" fillId="37" borderId="12" xfId="56" applyNumberFormat="1" applyFont="1" applyFill="1" applyBorder="1" applyAlignment="1" applyProtection="1">
      <alignment horizontal="center" vertical="center" wrapText="1"/>
    </xf>
    <xf numFmtId="1" fontId="2" fillId="0" borderId="37" xfId="56" applyNumberFormat="1" applyFont="1" applyFill="1" applyBorder="1" applyAlignment="1" applyProtection="1">
      <alignment horizontal="center" vertical="center" wrapText="1"/>
    </xf>
    <xf numFmtId="1" fontId="15" fillId="29" borderId="0" xfId="52" applyNumberFormat="1" applyFont="1" applyFill="1" applyBorder="1" applyAlignment="1" applyProtection="1">
      <alignment horizontal="left"/>
    </xf>
    <xf numFmtId="1" fontId="2" fillId="29" borderId="0" xfId="52" applyNumberFormat="1" applyFill="1" applyProtection="1"/>
    <xf numFmtId="1" fontId="53" fillId="0" borderId="0" xfId="53" applyNumberFormat="1" applyFont="1" applyBorder="1" applyAlignment="1" applyProtection="1">
      <alignment horizontal="right"/>
    </xf>
    <xf numFmtId="1" fontId="15" fillId="29" borderId="0" xfId="40" applyNumberFormat="1" applyFont="1" applyFill="1" applyBorder="1" applyAlignment="1" applyProtection="1">
      <alignment horizontal="left"/>
    </xf>
    <xf numFmtId="1" fontId="15" fillId="29" borderId="0" xfId="40" applyNumberFormat="1" applyFont="1" applyFill="1" applyBorder="1" applyProtection="1"/>
    <xf numFmtId="1" fontId="0" fillId="29" borderId="0" xfId="0" applyNumberFormat="1" applyFill="1" applyBorder="1" applyProtection="1"/>
    <xf numFmtId="1" fontId="0" fillId="29" borderId="0" xfId="0" applyNumberFormat="1" applyFill="1" applyProtection="1"/>
    <xf numFmtId="1" fontId="3" fillId="29" borderId="0" xfId="40" applyNumberFormat="1" applyFill="1" applyBorder="1" applyProtection="1"/>
    <xf numFmtId="1" fontId="17" fillId="29" borderId="0" xfId="40" applyNumberFormat="1" applyFont="1" applyFill="1" applyBorder="1" applyProtection="1"/>
    <xf numFmtId="1" fontId="14" fillId="29" borderId="0" xfId="0" applyNumberFormat="1" applyFont="1" applyFill="1" applyBorder="1" applyAlignment="1" applyProtection="1">
      <alignment horizontal="left"/>
    </xf>
    <xf numFmtId="1" fontId="2" fillId="30" borderId="24" xfId="47" applyNumberFormat="1" applyFont="1" applyFill="1" applyBorder="1" applyAlignment="1" applyProtection="1">
      <alignment horizontal="center" vertical="center" wrapText="1"/>
    </xf>
    <xf numFmtId="1" fontId="2" fillId="30" borderId="15" xfId="47" applyNumberFormat="1" applyFont="1" applyFill="1" applyBorder="1" applyAlignment="1" applyProtection="1">
      <alignment horizontal="center" vertical="center" wrapText="1"/>
    </xf>
    <xf numFmtId="1" fontId="2" fillId="30" borderId="15" xfId="47" applyNumberFormat="1" applyFont="1" applyFill="1" applyBorder="1" applyAlignment="1" applyProtection="1">
      <alignment horizontal="center" vertical="center"/>
    </xf>
    <xf numFmtId="1" fontId="2" fillId="30" borderId="12" xfId="47" applyNumberFormat="1" applyFont="1" applyFill="1" applyBorder="1" applyAlignment="1" applyProtection="1">
      <alignment horizontal="center" vertical="center" wrapText="1"/>
    </xf>
    <xf numFmtId="1" fontId="3" fillId="24" borderId="19" xfId="40" applyNumberFormat="1" applyFont="1" applyFill="1" applyBorder="1" applyProtection="1">
      <protection locked="0"/>
    </xf>
    <xf numFmtId="1" fontId="3" fillId="29" borderId="13" xfId="40" applyNumberFormat="1" applyFont="1" applyFill="1" applyBorder="1" applyProtection="1"/>
    <xf numFmtId="1" fontId="3" fillId="24" borderId="13" xfId="40" applyNumberFormat="1" applyFont="1" applyFill="1" applyBorder="1" applyProtection="1">
      <protection locked="0"/>
    </xf>
    <xf numFmtId="1" fontId="3" fillId="24" borderId="20" xfId="40" applyNumberFormat="1" applyFont="1" applyFill="1" applyBorder="1" applyProtection="1">
      <protection locked="0"/>
    </xf>
    <xf numFmtId="1" fontId="3" fillId="24" borderId="10" xfId="40" applyNumberFormat="1" applyFont="1" applyFill="1" applyBorder="1" applyProtection="1">
      <protection locked="0"/>
    </xf>
    <xf numFmtId="1" fontId="3" fillId="24" borderId="22" xfId="40" applyNumberFormat="1" applyFont="1" applyFill="1" applyBorder="1" applyProtection="1">
      <protection locked="0"/>
    </xf>
    <xf numFmtId="1" fontId="3" fillId="29" borderId="14" xfId="40" applyNumberFormat="1" applyFont="1" applyFill="1" applyBorder="1" applyProtection="1"/>
    <xf numFmtId="1" fontId="3" fillId="24" borderId="14" xfId="40" applyNumberFormat="1" applyFont="1" applyFill="1" applyBorder="1" applyProtection="1">
      <protection locked="0"/>
    </xf>
    <xf numFmtId="1" fontId="3" fillId="24" borderId="21" xfId="40" applyNumberFormat="1" applyFont="1" applyFill="1" applyBorder="1" applyProtection="1">
      <protection locked="0"/>
    </xf>
    <xf numFmtId="1" fontId="3" fillId="24" borderId="11" xfId="40" applyNumberFormat="1" applyFont="1" applyFill="1" applyBorder="1" applyProtection="1">
      <protection locked="0"/>
    </xf>
    <xf numFmtId="1" fontId="3" fillId="24" borderId="38" xfId="40" applyNumberFormat="1" applyFont="1" applyFill="1" applyBorder="1" applyProtection="1">
      <protection locked="0"/>
    </xf>
    <xf numFmtId="1" fontId="3" fillId="24" borderId="39" xfId="40" applyNumberFormat="1" applyFont="1" applyFill="1" applyBorder="1" applyProtection="1">
      <protection locked="0"/>
    </xf>
    <xf numFmtId="1" fontId="3" fillId="24" borderId="40" xfId="40" applyNumberFormat="1" applyFont="1" applyFill="1" applyBorder="1" applyProtection="1">
      <protection locked="0"/>
    </xf>
    <xf numFmtId="1" fontId="3" fillId="24" borderId="41" xfId="40" applyNumberFormat="1" applyFont="1" applyFill="1" applyBorder="1" applyProtection="1">
      <protection locked="0"/>
    </xf>
    <xf numFmtId="1" fontId="3" fillId="24" borderId="24" xfId="40" applyNumberFormat="1" applyFont="1" applyFill="1" applyBorder="1" applyProtection="1">
      <protection locked="0"/>
    </xf>
    <xf numFmtId="1" fontId="3" fillId="29" borderId="15" xfId="40" applyNumberFormat="1" applyFont="1" applyFill="1" applyBorder="1" applyProtection="1"/>
    <xf numFmtId="1" fontId="3" fillId="24" borderId="15" xfId="40" applyNumberFormat="1" applyFont="1" applyFill="1" applyBorder="1" applyProtection="1">
      <protection locked="0"/>
    </xf>
    <xf numFmtId="1" fontId="3" fillId="24" borderId="23" xfId="40" applyNumberFormat="1" applyFont="1" applyFill="1" applyBorder="1" applyProtection="1">
      <protection locked="0"/>
    </xf>
    <xf numFmtId="1" fontId="3" fillId="24" borderId="12" xfId="40" applyNumberFormat="1" applyFont="1" applyFill="1" applyBorder="1" applyProtection="1">
      <protection locked="0"/>
    </xf>
    <xf numFmtId="1" fontId="3" fillId="29" borderId="0" xfId="40" applyNumberFormat="1" applyFont="1" applyFill="1" applyBorder="1" applyProtection="1"/>
    <xf numFmtId="1" fontId="3" fillId="24" borderId="31" xfId="40" applyNumberFormat="1" applyFont="1" applyFill="1" applyBorder="1" applyProtection="1">
      <protection locked="0"/>
    </xf>
    <xf numFmtId="1" fontId="3" fillId="24" borderId="42" xfId="40" applyNumberFormat="1" applyFont="1" applyFill="1" applyBorder="1" applyProtection="1">
      <protection locked="0"/>
    </xf>
    <xf numFmtId="1" fontId="3" fillId="24" borderId="43" xfId="40" applyNumberFormat="1" applyFont="1" applyFill="1" applyBorder="1" applyProtection="1">
      <protection locked="0"/>
    </xf>
    <xf numFmtId="1" fontId="3" fillId="24" borderId="29" xfId="40" applyNumberFormat="1" applyFont="1" applyFill="1" applyBorder="1" applyProtection="1">
      <protection locked="0"/>
    </xf>
    <xf numFmtId="1" fontId="3" fillId="24" borderId="25" xfId="40" applyNumberFormat="1" applyFont="1" applyFill="1" applyBorder="1" applyProtection="1">
      <protection locked="0"/>
    </xf>
    <xf numFmtId="1" fontId="3" fillId="24" borderId="18" xfId="40" applyNumberFormat="1" applyFont="1" applyFill="1" applyBorder="1" applyProtection="1">
      <protection locked="0"/>
    </xf>
    <xf numFmtId="1" fontId="3" fillId="24" borderId="16" xfId="40" applyNumberFormat="1" applyFont="1" applyFill="1" applyBorder="1" applyProtection="1">
      <protection locked="0"/>
    </xf>
    <xf numFmtId="1" fontId="3" fillId="24" borderId="17" xfId="40" applyNumberFormat="1" applyFont="1" applyFill="1" applyBorder="1" applyProtection="1">
      <protection locked="0"/>
    </xf>
    <xf numFmtId="1" fontId="6" fillId="29" borderId="25" xfId="40" applyNumberFormat="1" applyFont="1" applyFill="1" applyBorder="1" applyProtection="1"/>
    <xf numFmtId="1" fontId="6" fillId="29" borderId="18" xfId="40" applyNumberFormat="1" applyFont="1" applyFill="1" applyBorder="1" applyProtection="1"/>
    <xf numFmtId="1" fontId="6" fillId="29" borderId="16" xfId="40" applyNumberFormat="1" applyFont="1" applyFill="1" applyBorder="1" applyProtection="1"/>
    <xf numFmtId="1" fontId="6" fillId="29" borderId="17" xfId="40" applyNumberFormat="1" applyFont="1" applyFill="1" applyBorder="1" applyProtection="1"/>
    <xf numFmtId="1" fontId="2" fillId="29" borderId="0" xfId="0" applyNumberFormat="1" applyFont="1" applyFill="1" applyProtection="1"/>
    <xf numFmtId="1" fontId="7" fillId="29" borderId="0" xfId="40" applyNumberFormat="1" applyFont="1" applyFill="1" applyBorder="1" applyProtection="1"/>
    <xf numFmtId="1" fontId="0" fillId="0" borderId="0" xfId="0" applyNumberFormat="1" applyProtection="1"/>
    <xf numFmtId="0" fontId="13" fillId="29" borderId="0" xfId="52" applyFont="1" applyFill="1" applyProtection="1">
      <protection hidden="1"/>
    </xf>
    <xf numFmtId="0" fontId="76" fillId="0" borderId="0" xfId="53" applyFont="1" applyAlignment="1" applyProtection="1">
      <alignment horizontal="left"/>
      <protection hidden="1"/>
    </xf>
    <xf numFmtId="0" fontId="56" fillId="36" borderId="37" xfId="53" applyFont="1" applyFill="1" applyBorder="1" applyAlignment="1" applyProtection="1">
      <alignment horizontal="left"/>
    </xf>
    <xf numFmtId="0" fontId="73" fillId="36" borderId="61" xfId="53" applyFont="1" applyFill="1" applyBorder="1" applyAlignment="1" applyProtection="1">
      <alignment horizontal="left" vertical="center"/>
    </xf>
    <xf numFmtId="0" fontId="73" fillId="36" borderId="61" xfId="53" applyFont="1" applyFill="1" applyBorder="1" applyAlignment="1" applyProtection="1">
      <alignment horizontal="right"/>
    </xf>
    <xf numFmtId="10" fontId="73" fillId="36" borderId="37" xfId="53" applyNumberFormat="1" applyFont="1" applyFill="1" applyBorder="1" applyAlignment="1" applyProtection="1">
      <alignment horizontal="right"/>
    </xf>
    <xf numFmtId="0" fontId="71" fillId="36" borderId="61" xfId="53" applyFont="1" applyFill="1" applyBorder="1" applyAlignment="1" applyProtection="1">
      <alignment horizontal="left" vertical="center"/>
    </xf>
    <xf numFmtId="0" fontId="0" fillId="29" borderId="33" xfId="0" applyFill="1" applyBorder="1" applyProtection="1"/>
    <xf numFmtId="0" fontId="5" fillId="29" borderId="37" xfId="0" applyFont="1" applyFill="1" applyBorder="1" applyProtection="1"/>
    <xf numFmtId="1" fontId="4" fillId="29" borderId="25" xfId="40" applyNumberFormat="1" applyFont="1" applyFill="1" applyBorder="1" applyProtection="1"/>
    <xf numFmtId="1" fontId="4" fillId="35" borderId="18" xfId="0" applyNumberFormat="1" applyFont="1" applyFill="1" applyBorder="1" applyProtection="1">
      <protection locked="0"/>
    </xf>
    <xf numFmtId="1" fontId="0" fillId="27" borderId="11" xfId="0" applyNumberFormat="1" applyFill="1" applyBorder="1" applyProtection="1"/>
    <xf numFmtId="10" fontId="11" fillId="0" borderId="0" xfId="39" applyNumberFormat="1" applyFont="1" applyFill="1" applyBorder="1" applyAlignment="1" applyProtection="1"/>
    <xf numFmtId="0" fontId="3" fillId="24" borderId="61" xfId="39" applyFont="1" applyFill="1" applyBorder="1" applyProtection="1">
      <protection locked="0"/>
    </xf>
    <xf numFmtId="0" fontId="3" fillId="24" borderId="83" xfId="39" applyFont="1" applyFill="1" applyBorder="1" applyProtection="1">
      <protection locked="0"/>
    </xf>
    <xf numFmtId="0" fontId="3" fillId="24" borderId="78" xfId="39" applyFont="1" applyFill="1" applyBorder="1" applyProtection="1">
      <protection locked="0"/>
    </xf>
    <xf numFmtId="0" fontId="2" fillId="25" borderId="34" xfId="39" applyFont="1" applyFill="1" applyBorder="1" applyAlignment="1" applyProtection="1">
      <alignment horizontal="center" vertical="center" wrapText="1"/>
    </xf>
    <xf numFmtId="0" fontId="2" fillId="30" borderId="82" xfId="39" applyFont="1" applyFill="1" applyBorder="1" applyAlignment="1" applyProtection="1">
      <alignment horizontal="center" wrapText="1"/>
    </xf>
    <xf numFmtId="0" fontId="2" fillId="30" borderId="24" xfId="39" applyFont="1" applyFill="1" applyBorder="1" applyAlignment="1" applyProtection="1">
      <alignment horizontal="center" vertical="center" wrapText="1"/>
    </xf>
    <xf numFmtId="0" fontId="0" fillId="29" borderId="37" xfId="0" applyFill="1" applyBorder="1" applyProtection="1"/>
    <xf numFmtId="0" fontId="5" fillId="29" borderId="0" xfId="0" applyFont="1" applyFill="1" applyAlignment="1" applyProtection="1">
      <alignment vertical="top" wrapText="1"/>
    </xf>
    <xf numFmtId="0" fontId="79" fillId="25" borderId="0" xfId="0" applyFont="1" applyFill="1"/>
    <xf numFmtId="0" fontId="80" fillId="41" borderId="0" xfId="0" applyFont="1" applyFill="1"/>
    <xf numFmtId="0" fontId="79" fillId="41" borderId="0" xfId="0" applyFont="1" applyFill="1"/>
    <xf numFmtId="0" fontId="79" fillId="25" borderId="0" xfId="51" applyFont="1" applyFill="1"/>
    <xf numFmtId="0" fontId="79" fillId="41" borderId="0" xfId="51" applyFont="1" applyFill="1" applyAlignment="1">
      <alignment horizontal="left" wrapText="1"/>
    </xf>
    <xf numFmtId="0" fontId="79" fillId="41" borderId="0" xfId="51" applyFont="1" applyFill="1"/>
    <xf numFmtId="0" fontId="82" fillId="41" borderId="0" xfId="51" applyFont="1" applyFill="1" applyAlignment="1"/>
    <xf numFmtId="0" fontId="79" fillId="41" borderId="0" xfId="51" applyFont="1" applyFill="1" applyAlignment="1">
      <alignment wrapText="1"/>
    </xf>
    <xf numFmtId="0" fontId="79" fillId="41" borderId="0" xfId="0" applyNumberFormat="1" applyFont="1" applyFill="1"/>
    <xf numFmtId="0" fontId="79" fillId="25" borderId="0" xfId="0" applyFont="1" applyFill="1" applyAlignment="1">
      <alignment vertical="center"/>
    </xf>
    <xf numFmtId="0" fontId="79" fillId="41" borderId="0" xfId="0" applyNumberFormat="1" applyFont="1" applyFill="1" applyAlignment="1"/>
    <xf numFmtId="0" fontId="79" fillId="41" borderId="0" xfId="0" applyFont="1" applyFill="1" applyAlignment="1">
      <alignment vertical="center"/>
    </xf>
    <xf numFmtId="0" fontId="79" fillId="0" borderId="0" xfId="0" applyFont="1" applyFill="1"/>
    <xf numFmtId="0" fontId="79" fillId="26" borderId="0" xfId="0" applyFont="1" applyFill="1" applyAlignment="1">
      <alignment vertical="top" wrapText="1"/>
    </xf>
    <xf numFmtId="0" fontId="2" fillId="30" borderId="17" xfId="0" applyFont="1" applyFill="1" applyBorder="1" applyAlignment="1" applyProtection="1">
      <alignment horizontal="center" vertical="center"/>
    </xf>
    <xf numFmtId="0" fontId="5" fillId="30" borderId="17" xfId="0" applyFont="1" applyFill="1" applyBorder="1" applyAlignment="1" applyProtection="1">
      <alignment horizontal="center" vertical="center"/>
    </xf>
    <xf numFmtId="0" fontId="0" fillId="0" borderId="0" xfId="0" applyNumberFormat="1" applyFont="1"/>
    <xf numFmtId="0" fontId="5" fillId="0" borderId="0" xfId="0" applyFont="1"/>
    <xf numFmtId="0" fontId="55" fillId="39" borderId="11" xfId="54" applyFont="1" applyFill="1" applyBorder="1" applyAlignment="1" applyProtection="1">
      <alignment horizontal="center" vertical="center" wrapText="1"/>
    </xf>
    <xf numFmtId="0" fontId="70" fillId="0" borderId="0" xfId="0" applyFont="1" applyAlignment="1">
      <alignment horizontal="left" vertical="center" wrapText="1"/>
    </xf>
    <xf numFmtId="0" fontId="54" fillId="0" borderId="0" xfId="53" applyFont="1" applyBorder="1" applyAlignment="1" applyProtection="1">
      <alignment horizontal="left" vertical="center" wrapText="1"/>
    </xf>
    <xf numFmtId="0" fontId="54" fillId="0" borderId="0" xfId="53" applyFont="1" applyFill="1" applyBorder="1" applyAlignment="1" applyProtection="1">
      <alignment horizontal="left" vertical="center"/>
      <protection locked="0"/>
    </xf>
    <xf numFmtId="0" fontId="54" fillId="0" borderId="0" xfId="53" applyFont="1" applyFill="1" applyBorder="1" applyAlignment="1" applyProtection="1">
      <alignment horizontal="left" vertical="center" wrapText="1"/>
      <protection locked="0"/>
    </xf>
    <xf numFmtId="0" fontId="54" fillId="0" borderId="0" xfId="0" applyFont="1" applyFill="1" applyBorder="1" applyAlignment="1">
      <alignment horizontal="left" vertical="top" wrapText="1"/>
    </xf>
    <xf numFmtId="0" fontId="54" fillId="0" borderId="0" xfId="0" applyFont="1" applyFill="1" applyBorder="1" applyAlignment="1">
      <alignment horizontal="left" vertical="top"/>
    </xf>
    <xf numFmtId="0" fontId="17" fillId="29" borderId="24" xfId="39" applyFont="1" applyFill="1" applyBorder="1" applyProtection="1"/>
    <xf numFmtId="0" fontId="17" fillId="29" borderId="12" xfId="39" applyFont="1" applyFill="1" applyBorder="1" applyProtection="1"/>
    <xf numFmtId="0" fontId="84" fillId="25" borderId="0" xfId="49" applyFont="1" applyFill="1"/>
    <xf numFmtId="0" fontId="79" fillId="41" borderId="0" xfId="49" applyFont="1" applyFill="1" applyAlignment="1">
      <alignment vertical="center"/>
    </xf>
    <xf numFmtId="0" fontId="79" fillId="41" borderId="0" xfId="49" applyFont="1" applyFill="1"/>
    <xf numFmtId="14" fontId="86" fillId="41" borderId="0" xfId="57" applyNumberFormat="1" applyFont="1" applyFill="1" applyAlignment="1" applyProtection="1"/>
    <xf numFmtId="0" fontId="89" fillId="29" borderId="0" xfId="52" applyFont="1" applyFill="1" applyProtection="1">
      <protection hidden="1"/>
    </xf>
    <xf numFmtId="0" fontId="56" fillId="0" borderId="35" xfId="53" applyFont="1" applyFill="1" applyBorder="1" applyAlignment="1" applyProtection="1">
      <alignment horizontal="center" vertical="center"/>
    </xf>
    <xf numFmtId="0" fontId="56" fillId="0" borderId="33" xfId="53" applyFont="1" applyFill="1" applyBorder="1" applyAlignment="1" applyProtection="1">
      <alignment horizontal="left" vertical="center" wrapText="1"/>
    </xf>
    <xf numFmtId="0" fontId="56" fillId="0" borderId="33" xfId="53" applyFont="1" applyFill="1" applyBorder="1" applyAlignment="1" applyProtection="1">
      <alignment horizontal="center" vertical="center" wrapText="1"/>
    </xf>
    <xf numFmtId="0" fontId="56" fillId="0" borderId="33" xfId="53" applyFont="1" applyFill="1" applyBorder="1" applyAlignment="1" applyProtection="1">
      <alignment vertical="center" wrapText="1"/>
    </xf>
    <xf numFmtId="9" fontId="56" fillId="0" borderId="33" xfId="53" applyNumberFormat="1" applyFont="1" applyFill="1" applyBorder="1" applyAlignment="1" applyProtection="1">
      <alignment horizontal="center" vertical="center"/>
    </xf>
    <xf numFmtId="49" fontId="56" fillId="0" borderId="33" xfId="53" applyNumberFormat="1" applyFont="1" applyFill="1" applyBorder="1" applyAlignment="1" applyProtection="1">
      <alignment horizontal="center" vertical="center"/>
    </xf>
    <xf numFmtId="1" fontId="56" fillId="0" borderId="33" xfId="53" applyNumberFormat="1" applyFont="1" applyFill="1" applyBorder="1" applyAlignment="1" applyProtection="1">
      <alignment horizontal="center" vertical="center"/>
    </xf>
    <xf numFmtId="0" fontId="56" fillId="0" borderId="33" xfId="53" applyFont="1" applyFill="1" applyBorder="1" applyAlignment="1" applyProtection="1">
      <alignment horizontal="center" vertical="center"/>
    </xf>
    <xf numFmtId="10" fontId="56" fillId="0" borderId="33" xfId="53" applyNumberFormat="1" applyFont="1" applyFill="1" applyBorder="1" applyAlignment="1" applyProtection="1">
      <alignment horizontal="center" vertical="center"/>
    </xf>
    <xf numFmtId="10" fontId="17" fillId="0" borderId="33" xfId="53" applyNumberFormat="1" applyFont="1" applyFill="1" applyBorder="1" applyAlignment="1" applyProtection="1">
      <alignment horizontal="right" vertical="center"/>
    </xf>
    <xf numFmtId="1" fontId="51" fillId="0" borderId="33" xfId="53" applyNumberFormat="1" applyFont="1" applyFill="1" applyBorder="1" applyAlignment="1" applyProtection="1">
      <alignment horizontal="right"/>
    </xf>
    <xf numFmtId="0" fontId="55" fillId="39" borderId="22" xfId="54" applyFont="1" applyFill="1" applyBorder="1" applyAlignment="1" applyProtection="1">
      <alignment horizontal="center" vertical="center" wrapText="1"/>
    </xf>
    <xf numFmtId="0" fontId="56" fillId="0" borderId="84" xfId="53" applyFont="1" applyFill="1" applyBorder="1" applyAlignment="1" applyProtection="1">
      <alignment horizontal="center" vertical="center"/>
    </xf>
    <xf numFmtId="0" fontId="56" fillId="0" borderId="52" xfId="53" applyFont="1" applyFill="1" applyBorder="1" applyAlignment="1" applyProtection="1">
      <alignment horizontal="center" vertical="center"/>
    </xf>
    <xf numFmtId="0" fontId="56" fillId="0" borderId="60" xfId="53" applyFont="1" applyFill="1" applyBorder="1" applyAlignment="1" applyProtection="1">
      <alignment horizontal="left" vertical="center" wrapText="1"/>
    </xf>
    <xf numFmtId="0" fontId="56" fillId="0" borderId="60" xfId="53" applyFont="1" applyFill="1" applyBorder="1" applyAlignment="1" applyProtection="1">
      <alignment horizontal="center" vertical="center" wrapText="1"/>
    </xf>
    <xf numFmtId="0" fontId="56" fillId="0" borderId="60" xfId="53" applyFont="1" applyFill="1" applyBorder="1" applyAlignment="1" applyProtection="1">
      <alignment vertical="center" wrapText="1"/>
    </xf>
    <xf numFmtId="9" fontId="56" fillId="0" borderId="60" xfId="53" applyNumberFormat="1" applyFont="1" applyFill="1" applyBorder="1" applyAlignment="1" applyProtection="1">
      <alignment horizontal="center" vertical="center"/>
    </xf>
    <xf numFmtId="49" fontId="56" fillId="0" borderId="60" xfId="53" applyNumberFormat="1" applyFont="1" applyFill="1" applyBorder="1" applyAlignment="1" applyProtection="1">
      <alignment horizontal="center" vertical="center"/>
    </xf>
    <xf numFmtId="1" fontId="56" fillId="0" borderId="60" xfId="53" applyNumberFormat="1" applyFont="1" applyFill="1" applyBorder="1" applyAlignment="1" applyProtection="1">
      <alignment horizontal="center" vertical="center"/>
    </xf>
    <xf numFmtId="0" fontId="56" fillId="0" borderId="60" xfId="53" applyFont="1" applyFill="1" applyBorder="1" applyAlignment="1" applyProtection="1">
      <alignment horizontal="center" vertical="center"/>
    </xf>
    <xf numFmtId="10" fontId="56" fillId="0" borderId="60" xfId="53" applyNumberFormat="1" applyFont="1" applyFill="1" applyBorder="1" applyAlignment="1" applyProtection="1">
      <alignment horizontal="center" vertical="center"/>
    </xf>
    <xf numFmtId="10" fontId="17" fillId="0" borderId="60" xfId="53" applyNumberFormat="1" applyFont="1" applyFill="1" applyBorder="1" applyAlignment="1" applyProtection="1">
      <alignment horizontal="right" vertical="center"/>
    </xf>
    <xf numFmtId="1" fontId="51" fillId="0" borderId="60" xfId="53" applyNumberFormat="1" applyFont="1" applyFill="1" applyBorder="1" applyAlignment="1" applyProtection="1">
      <alignment horizontal="right"/>
    </xf>
    <xf numFmtId="0" fontId="65" fillId="0" borderId="60" xfId="53" applyNumberFormat="1" applyFont="1" applyFill="1" applyBorder="1" applyAlignment="1" applyProtection="1">
      <alignment horizontal="right"/>
    </xf>
    <xf numFmtId="0" fontId="51" fillId="33" borderId="24" xfId="53" applyNumberFormat="1" applyFont="1" applyFill="1" applyBorder="1" applyAlignment="1" applyProtection="1">
      <alignment horizontal="right"/>
    </xf>
    <xf numFmtId="0" fontId="70" fillId="0" borderId="0" xfId="0" applyFont="1" applyAlignment="1">
      <alignment vertical="center" wrapText="1"/>
    </xf>
    <xf numFmtId="0" fontId="70" fillId="0" borderId="0" xfId="0" applyFont="1" applyAlignment="1">
      <alignment vertical="center"/>
    </xf>
    <xf numFmtId="0" fontId="56" fillId="37" borderId="85" xfId="53" applyFont="1" applyFill="1" applyBorder="1" applyAlignment="1" applyProtection="1">
      <alignment horizontal="center" vertical="center" wrapText="1"/>
    </xf>
    <xf numFmtId="0" fontId="56" fillId="34" borderId="43" xfId="53" applyFont="1" applyFill="1" applyBorder="1" applyAlignment="1" applyProtection="1">
      <alignment horizontal="center" vertical="center"/>
      <protection locked="0"/>
    </xf>
    <xf numFmtId="0" fontId="56" fillId="34" borderId="21" xfId="53" applyFont="1" applyFill="1" applyBorder="1" applyAlignment="1" applyProtection="1">
      <alignment horizontal="center" vertical="center"/>
      <protection locked="0"/>
    </xf>
    <xf numFmtId="0" fontId="56" fillId="34" borderId="23" xfId="53" applyFont="1" applyFill="1" applyBorder="1" applyAlignment="1" applyProtection="1">
      <alignment horizontal="center" vertical="center"/>
      <protection locked="0"/>
    </xf>
    <xf numFmtId="0" fontId="56" fillId="35" borderId="12" xfId="53" applyFont="1" applyFill="1" applyBorder="1" applyAlignment="1" applyProtection="1">
      <alignment horizontal="left" vertical="center" wrapText="1"/>
      <protection locked="0"/>
    </xf>
    <xf numFmtId="1" fontId="56" fillId="34" borderId="12" xfId="53" applyNumberFormat="1" applyFont="1" applyFill="1" applyBorder="1" applyAlignment="1" applyProtection="1">
      <alignment horizontal="center" vertical="center"/>
      <protection locked="0"/>
    </xf>
    <xf numFmtId="0" fontId="56" fillId="35" borderId="45" xfId="53" applyFont="1" applyFill="1" applyBorder="1" applyAlignment="1" applyProtection="1">
      <alignment horizontal="left" vertical="center" wrapText="1"/>
      <protection locked="0"/>
    </xf>
    <xf numFmtId="0" fontId="56" fillId="34" borderId="45" xfId="53" applyFont="1" applyFill="1" applyBorder="1" applyAlignment="1" applyProtection="1">
      <alignment horizontal="left" vertical="center" wrapText="1"/>
      <protection locked="0"/>
    </xf>
    <xf numFmtId="0" fontId="56" fillId="34" borderId="12" xfId="53" applyFont="1" applyFill="1" applyBorder="1" applyAlignment="1" applyProtection="1">
      <alignment vertical="center" wrapText="1"/>
      <protection locked="0"/>
    </xf>
    <xf numFmtId="9" fontId="56" fillId="38" borderId="87" xfId="53" applyNumberFormat="1" applyFont="1" applyFill="1" applyBorder="1" applyAlignment="1" applyProtection="1">
      <alignment horizontal="center" vertical="center"/>
      <protection locked="0"/>
    </xf>
    <xf numFmtId="49" fontId="56" fillId="34" borderId="12" xfId="53" applyNumberFormat="1" applyFont="1" applyFill="1" applyBorder="1" applyAlignment="1" applyProtection="1">
      <alignment horizontal="center" vertical="center"/>
      <protection locked="0"/>
    </xf>
    <xf numFmtId="0" fontId="56" fillId="35" borderId="45" xfId="53" applyFont="1" applyFill="1" applyBorder="1" applyAlignment="1" applyProtection="1">
      <alignment horizontal="center" vertical="center"/>
      <protection locked="0"/>
    </xf>
    <xf numFmtId="10" fontId="56" fillId="35" borderId="45" xfId="53" applyNumberFormat="1" applyFont="1" applyFill="1" applyBorder="1" applyAlignment="1" applyProtection="1">
      <alignment horizontal="center" vertical="center"/>
      <protection locked="0"/>
    </xf>
    <xf numFmtId="10" fontId="55" fillId="0" borderId="12" xfId="50" applyNumberFormat="1" applyFont="1" applyBorder="1" applyAlignment="1" applyProtection="1">
      <alignment horizontal="right"/>
    </xf>
    <xf numFmtId="10" fontId="55" fillId="0" borderId="46" xfId="53" applyNumberFormat="1" applyFont="1" applyBorder="1" applyAlignment="1" applyProtection="1">
      <alignment horizontal="right"/>
    </xf>
    <xf numFmtId="0" fontId="55" fillId="35" borderId="23" xfId="53" applyNumberFormat="1" applyFont="1" applyFill="1" applyBorder="1" applyAlignment="1" applyProtection="1">
      <alignment horizontal="right"/>
      <protection locked="0"/>
    </xf>
    <xf numFmtId="0" fontId="55" fillId="35" borderId="12" xfId="53" applyNumberFormat="1" applyFont="1" applyFill="1" applyBorder="1" applyAlignment="1" applyProtection="1">
      <alignment horizontal="right"/>
      <protection locked="0"/>
    </xf>
    <xf numFmtId="10" fontId="55" fillId="0" borderId="24" xfId="53" applyNumberFormat="1" applyFont="1" applyBorder="1" applyAlignment="1" applyProtection="1">
      <alignment horizontal="right"/>
    </xf>
    <xf numFmtId="1" fontId="51" fillId="0" borderId="88" xfId="53" applyNumberFormat="1" applyFont="1" applyBorder="1" applyAlignment="1" applyProtection="1">
      <alignment horizontal="right"/>
    </xf>
    <xf numFmtId="10" fontId="17" fillId="31" borderId="89" xfId="53" applyNumberFormat="1" applyFont="1" applyFill="1" applyBorder="1" applyProtection="1"/>
    <xf numFmtId="1" fontId="51" fillId="33" borderId="15" xfId="53" applyNumberFormat="1" applyFont="1" applyFill="1" applyBorder="1" applyAlignment="1" applyProtection="1">
      <alignment horizontal="right"/>
    </xf>
    <xf numFmtId="0" fontId="56" fillId="36" borderId="85" xfId="53" applyFont="1" applyFill="1" applyBorder="1" applyAlignment="1" applyProtection="1">
      <alignment horizontal="left" vertical="center"/>
    </xf>
    <xf numFmtId="0" fontId="56" fillId="34" borderId="12" xfId="53" applyFont="1" applyFill="1" applyBorder="1" applyAlignment="1" applyProtection="1">
      <alignment horizontal="center" vertical="center" wrapText="1"/>
      <protection locked="0"/>
    </xf>
    <xf numFmtId="0" fontId="56" fillId="34" borderId="12" xfId="53" applyFont="1" applyFill="1" applyBorder="1" applyAlignment="1" applyProtection="1">
      <alignment horizontal="left" vertical="center" wrapText="1"/>
      <protection locked="0"/>
    </xf>
    <xf numFmtId="0" fontId="56" fillId="34" borderId="12" xfId="53" applyNumberFormat="1" applyFont="1" applyFill="1" applyBorder="1" applyAlignment="1" applyProtection="1">
      <alignment horizontal="center" vertical="center"/>
      <protection locked="0"/>
    </xf>
    <xf numFmtId="0" fontId="56" fillId="35" borderId="12" xfId="53" applyFont="1" applyFill="1" applyBorder="1" applyAlignment="1" applyProtection="1">
      <alignment horizontal="center" vertical="center"/>
      <protection locked="0"/>
    </xf>
    <xf numFmtId="10" fontId="56" fillId="35" borderId="12" xfId="53" applyNumberFormat="1" applyFont="1" applyFill="1" applyBorder="1" applyAlignment="1" applyProtection="1">
      <alignment horizontal="center" vertical="center"/>
      <protection locked="0"/>
    </xf>
    <xf numFmtId="0" fontId="76" fillId="0" borderId="0" xfId="54" applyFont="1" applyProtection="1"/>
    <xf numFmtId="14" fontId="94" fillId="0" borderId="0" xfId="57" applyNumberFormat="1" applyFont="1" applyFill="1" applyAlignment="1" applyProtection="1">
      <alignment vertical="top"/>
    </xf>
    <xf numFmtId="0" fontId="95" fillId="0" borderId="0" xfId="53" applyFont="1" applyAlignment="1" applyProtection="1"/>
    <xf numFmtId="0" fontId="97" fillId="0" borderId="0" xfId="53" applyFont="1" applyBorder="1" applyAlignment="1" applyProtection="1">
      <alignment vertical="center"/>
    </xf>
    <xf numFmtId="0" fontId="54" fillId="0" borderId="0" xfId="53" applyFont="1" applyFill="1" applyBorder="1" applyAlignment="1" applyProtection="1">
      <alignment horizontal="left" vertical="center" wrapText="1"/>
      <protection locked="0"/>
    </xf>
    <xf numFmtId="0" fontId="54" fillId="0" borderId="0" xfId="0" applyFont="1" applyFill="1" applyBorder="1" applyAlignment="1">
      <alignment horizontal="left" vertical="top" wrapText="1"/>
    </xf>
    <xf numFmtId="0" fontId="2" fillId="29" borderId="0" xfId="49" applyFill="1" applyAlignment="1" applyProtection="1">
      <alignment wrapText="1"/>
    </xf>
    <xf numFmtId="0" fontId="60" fillId="0" borderId="0" xfId="53" applyFont="1" applyAlignment="1" applyProtection="1">
      <alignment wrapText="1"/>
    </xf>
    <xf numFmtId="0" fontId="52" fillId="0" borderId="0" xfId="53" applyBorder="1" applyAlignment="1" applyProtection="1">
      <alignment wrapText="1"/>
    </xf>
    <xf numFmtId="0" fontId="52" fillId="0" borderId="0" xfId="53" applyBorder="1" applyAlignment="1" applyProtection="1">
      <alignment vertical="center" wrapText="1"/>
    </xf>
    <xf numFmtId="0" fontId="52" fillId="0" borderId="0" xfId="53" applyBorder="1" applyAlignment="1" applyProtection="1">
      <alignment wrapText="1"/>
      <protection locked="0"/>
    </xf>
    <xf numFmtId="0" fontId="3" fillId="29" borderId="0" xfId="37" applyFill="1" applyBorder="1" applyAlignment="1" applyProtection="1"/>
    <xf numFmtId="0" fontId="0" fillId="24" borderId="20" xfId="0" applyFill="1" applyBorder="1" applyAlignment="1" applyProtection="1">
      <alignment horizontal="center" vertical="center" wrapText="1"/>
      <protection locked="0"/>
    </xf>
    <xf numFmtId="0" fontId="5" fillId="24" borderId="10" xfId="0" applyFont="1" applyFill="1" applyBorder="1" applyAlignment="1" applyProtection="1">
      <alignment vertical="center" wrapText="1"/>
      <protection locked="0"/>
    </xf>
    <xf numFmtId="3" fontId="0" fillId="24" borderId="10" xfId="0" applyNumberFormat="1" applyFill="1" applyBorder="1" applyAlignment="1" applyProtection="1">
      <alignment vertical="center" wrapText="1"/>
      <protection locked="0"/>
    </xf>
    <xf numFmtId="0" fontId="0" fillId="24" borderId="21" xfId="0" applyFill="1" applyBorder="1" applyAlignment="1" applyProtection="1">
      <alignment horizontal="center" vertical="center" wrapText="1"/>
      <protection locked="0"/>
    </xf>
    <xf numFmtId="0" fontId="0" fillId="24" borderId="11" xfId="0" applyFill="1" applyBorder="1" applyAlignment="1" applyProtection="1">
      <alignment wrapText="1"/>
      <protection locked="0"/>
    </xf>
    <xf numFmtId="3" fontId="0" fillId="24" borderId="11" xfId="0" applyNumberFormat="1" applyFill="1" applyBorder="1" applyAlignment="1" applyProtection="1">
      <alignment wrapText="1"/>
      <protection locked="0"/>
    </xf>
    <xf numFmtId="0" fontId="0" fillId="24" borderId="23" xfId="0" applyFill="1" applyBorder="1" applyAlignment="1" applyProtection="1">
      <alignment horizontal="center" vertical="center" wrapText="1"/>
      <protection locked="0"/>
    </xf>
    <xf numFmtId="0" fontId="0" fillId="24" borderId="12" xfId="0" applyFill="1" applyBorder="1" applyAlignment="1" applyProtection="1">
      <alignment wrapText="1"/>
      <protection locked="0"/>
    </xf>
    <xf numFmtId="3" fontId="0" fillId="24" borderId="12" xfId="0" applyNumberFormat="1" applyFill="1" applyBorder="1" applyAlignment="1" applyProtection="1">
      <alignment wrapText="1"/>
      <protection locked="0"/>
    </xf>
    <xf numFmtId="0" fontId="10" fillId="0" borderId="0" xfId="39" applyFont="1" applyFill="1" applyBorder="1" applyAlignment="1" applyProtection="1"/>
    <xf numFmtId="0" fontId="12" fillId="29" borderId="0" xfId="37" applyFont="1" applyFill="1" applyBorder="1" applyAlignment="1" applyProtection="1"/>
    <xf numFmtId="8" fontId="7" fillId="24" borderId="24" xfId="37" applyNumberFormat="1" applyFont="1" applyFill="1" applyBorder="1" applyAlignment="1" applyProtection="1">
      <alignment vertical="center"/>
      <protection locked="0"/>
    </xf>
    <xf numFmtId="0" fontId="79" fillId="41" borderId="0" xfId="0" applyFont="1" applyFill="1" applyAlignment="1">
      <alignment horizontal="left" vertical="top" wrapText="1"/>
    </xf>
    <xf numFmtId="0" fontId="79" fillId="41" borderId="0" xfId="51" applyFont="1" applyFill="1" applyAlignment="1">
      <alignment horizontal="left" vertical="center" wrapText="1"/>
    </xf>
    <xf numFmtId="0" fontId="79" fillId="41" borderId="0" xfId="51" applyFont="1" applyFill="1" applyAlignment="1">
      <alignment horizontal="left" wrapText="1"/>
    </xf>
    <xf numFmtId="0" fontId="3" fillId="25" borderId="20" xfId="39" applyFill="1" applyBorder="1" applyAlignment="1" applyProtection="1">
      <alignment horizontal="center" vertical="center" wrapText="1"/>
    </xf>
    <xf numFmtId="0" fontId="3" fillId="25" borderId="23" xfId="39" applyFill="1" applyBorder="1" applyAlignment="1" applyProtection="1">
      <alignment horizontal="center" vertical="center" wrapText="1"/>
    </xf>
    <xf numFmtId="0" fontId="10" fillId="25" borderId="11" xfId="39" applyFont="1" applyFill="1" applyBorder="1" applyAlignment="1" applyProtection="1">
      <alignment horizontal="left"/>
    </xf>
    <xf numFmtId="0" fontId="78" fillId="29" borderId="0" xfId="0" applyFont="1" applyFill="1" applyAlignment="1" applyProtection="1">
      <alignment horizontal="left" vertical="center" wrapText="1"/>
    </xf>
    <xf numFmtId="0" fontId="3" fillId="31" borderId="20" xfId="39" applyFont="1" applyFill="1" applyBorder="1" applyAlignment="1" applyProtection="1">
      <alignment horizontal="center" vertical="center" wrapText="1"/>
    </xf>
    <xf numFmtId="0" fontId="0" fillId="31" borderId="23" xfId="0" applyFill="1" applyBorder="1" applyAlignment="1" applyProtection="1">
      <alignment wrapText="1"/>
    </xf>
    <xf numFmtId="0" fontId="75" fillId="0" borderId="84" xfId="53" applyFont="1" applyFill="1" applyBorder="1" applyAlignment="1" applyProtection="1">
      <alignment horizontal="left" vertical="center" wrapText="1"/>
    </xf>
    <xf numFmtId="0" fontId="75" fillId="0" borderId="0" xfId="53" applyFont="1" applyFill="1" applyBorder="1" applyAlignment="1" applyProtection="1">
      <alignment horizontal="left" vertical="center" wrapText="1"/>
    </xf>
    <xf numFmtId="0" fontId="55" fillId="39" borderId="10" xfId="54" applyFont="1" applyFill="1" applyBorder="1" applyAlignment="1" applyProtection="1">
      <alignment horizontal="center" vertical="center" wrapText="1"/>
    </xf>
    <xf numFmtId="0" fontId="55" fillId="39" borderId="19" xfId="54" applyFont="1" applyFill="1" applyBorder="1" applyAlignment="1" applyProtection="1">
      <alignment horizontal="center" vertical="center" wrapText="1"/>
    </xf>
    <xf numFmtId="0" fontId="55" fillId="31" borderId="30" xfId="53" applyFont="1" applyFill="1" applyBorder="1" applyAlignment="1" applyProtection="1">
      <alignment horizontal="center" vertical="center" wrapText="1"/>
    </xf>
    <xf numFmtId="0" fontId="55" fillId="31" borderId="31" xfId="53" applyFont="1" applyFill="1" applyBorder="1" applyAlignment="1" applyProtection="1">
      <alignment horizontal="center" vertical="center" wrapText="1"/>
    </xf>
    <xf numFmtId="0" fontId="56" fillId="34" borderId="40" xfId="53" applyFont="1" applyFill="1" applyBorder="1" applyAlignment="1" applyProtection="1">
      <alignment horizontal="center" vertical="center" wrapText="1"/>
      <protection locked="0"/>
    </xf>
    <xf numFmtId="0" fontId="56" fillId="34" borderId="86" xfId="53" applyFont="1" applyFill="1" applyBorder="1" applyAlignment="1" applyProtection="1">
      <alignment horizontal="center" vertical="center" wrapText="1"/>
      <protection locked="0"/>
    </xf>
    <xf numFmtId="0" fontId="56" fillId="35" borderId="41" xfId="53" applyFont="1" applyFill="1" applyBorder="1" applyAlignment="1" applyProtection="1">
      <alignment horizontal="left" vertical="center"/>
      <protection locked="0"/>
    </xf>
    <xf numFmtId="0" fontId="56" fillId="35" borderId="64" xfId="53" applyFont="1" applyFill="1" applyBorder="1" applyAlignment="1" applyProtection="1">
      <alignment horizontal="left" vertical="center"/>
      <protection locked="0"/>
    </xf>
    <xf numFmtId="0" fontId="56" fillId="34" borderId="41" xfId="53" applyFont="1" applyFill="1" applyBorder="1" applyAlignment="1" applyProtection="1">
      <alignment horizontal="center" vertical="center" wrapText="1"/>
      <protection locked="0"/>
    </xf>
    <xf numFmtId="0" fontId="56" fillId="34" borderId="64" xfId="53" applyFont="1" applyFill="1" applyBorder="1" applyAlignment="1" applyProtection="1">
      <alignment horizontal="center" vertical="center" wrapText="1"/>
      <protection locked="0"/>
    </xf>
    <xf numFmtId="0" fontId="56" fillId="31" borderId="41" xfId="53" applyFont="1" applyFill="1" applyBorder="1" applyAlignment="1" applyProtection="1">
      <alignment horizontal="left" vertical="center" wrapText="1"/>
    </xf>
    <xf numFmtId="0" fontId="56" fillId="31" borderId="65" xfId="53" applyFont="1" applyFill="1" applyBorder="1" applyAlignment="1" applyProtection="1">
      <alignment horizontal="left" vertical="center" wrapText="1"/>
    </xf>
    <xf numFmtId="0" fontId="55" fillId="31" borderId="56" xfId="53" applyFont="1" applyFill="1" applyBorder="1" applyAlignment="1" applyProtection="1">
      <alignment horizontal="center" vertical="center" wrapText="1"/>
    </xf>
    <xf numFmtId="0" fontId="55" fillId="31" borderId="29" xfId="53" applyFont="1" applyFill="1" applyBorder="1" applyAlignment="1" applyProtection="1">
      <alignment horizontal="center" vertical="center" wrapText="1"/>
    </xf>
    <xf numFmtId="0" fontId="55" fillId="31" borderId="54" xfId="53" applyFont="1" applyFill="1" applyBorder="1" applyAlignment="1" applyProtection="1">
      <alignment horizontal="center" vertical="center" wrapText="1"/>
    </xf>
    <xf numFmtId="0" fontId="55" fillId="31" borderId="43" xfId="53" applyFont="1" applyFill="1" applyBorder="1" applyAlignment="1" applyProtection="1">
      <alignment horizontal="center" vertical="center" wrapText="1"/>
    </xf>
    <xf numFmtId="0" fontId="72" fillId="31" borderId="56" xfId="53" applyFont="1" applyFill="1" applyBorder="1" applyAlignment="1" applyProtection="1">
      <alignment horizontal="center" vertical="center" wrapText="1"/>
    </xf>
    <xf numFmtId="0" fontId="72" fillId="31" borderId="29" xfId="53" applyFont="1" applyFill="1" applyBorder="1" applyAlignment="1" applyProtection="1">
      <alignment horizontal="center" vertical="center" wrapText="1"/>
    </xf>
    <xf numFmtId="0" fontId="55" fillId="31" borderId="10" xfId="54" applyFont="1" applyFill="1" applyBorder="1" applyAlignment="1" applyProtection="1">
      <alignment horizontal="center" vertical="center" wrapText="1"/>
    </xf>
    <xf numFmtId="0" fontId="56" fillId="35" borderId="92" xfId="53" applyFont="1" applyFill="1" applyBorder="1" applyAlignment="1" applyProtection="1">
      <alignment horizontal="center" vertical="center"/>
      <protection locked="0"/>
    </xf>
    <xf numFmtId="0" fontId="56" fillId="35" borderId="28" xfId="53" applyFont="1" applyFill="1" applyBorder="1" applyAlignment="1" applyProtection="1">
      <alignment horizontal="center" vertical="center"/>
      <protection locked="0"/>
    </xf>
    <xf numFmtId="0" fontId="92" fillId="31" borderId="90" xfId="53" applyFont="1" applyFill="1" applyBorder="1" applyAlignment="1" applyProtection="1">
      <alignment horizontal="left"/>
    </xf>
    <xf numFmtId="0" fontId="92" fillId="31" borderId="59" xfId="53" applyFont="1" applyFill="1" applyBorder="1" applyAlignment="1" applyProtection="1">
      <alignment horizontal="left"/>
    </xf>
    <xf numFmtId="0" fontId="92" fillId="31" borderId="91" xfId="53" applyFont="1" applyFill="1" applyBorder="1" applyAlignment="1" applyProtection="1">
      <alignment horizontal="left"/>
    </xf>
    <xf numFmtId="0" fontId="56" fillId="35" borderId="93" xfId="53" applyFont="1" applyFill="1" applyBorder="1" applyAlignment="1" applyProtection="1">
      <alignment horizontal="center" vertical="center"/>
      <protection locked="0"/>
    </xf>
    <xf numFmtId="0" fontId="56" fillId="35" borderId="47" xfId="53" applyFont="1" applyFill="1" applyBorder="1" applyAlignment="1" applyProtection="1">
      <alignment horizontal="center" vertical="center"/>
      <protection locked="0"/>
    </xf>
    <xf numFmtId="0" fontId="54" fillId="0" borderId="0" xfId="53" applyFont="1" applyBorder="1" applyAlignment="1" applyProtection="1">
      <alignment horizontal="left" vertical="center" wrapText="1"/>
    </xf>
    <xf numFmtId="0" fontId="70" fillId="0" borderId="0" xfId="0" applyFont="1" applyAlignment="1">
      <alignment horizontal="left" vertical="center" wrapText="1"/>
    </xf>
    <xf numFmtId="0" fontId="5" fillId="29" borderId="33" xfId="0" applyFont="1" applyFill="1" applyBorder="1" applyAlignment="1" applyProtection="1">
      <alignment horizontal="left" vertical="top" wrapText="1"/>
    </xf>
    <xf numFmtId="0" fontId="5" fillId="29" borderId="0" xfId="0" applyFont="1" applyFill="1" applyBorder="1" applyAlignment="1" applyProtection="1">
      <alignment horizontal="left" vertical="top" wrapText="1"/>
    </xf>
    <xf numFmtId="1" fontId="5" fillId="35" borderId="62" xfId="0" applyNumberFormat="1" applyFont="1" applyFill="1" applyBorder="1" applyAlignment="1" applyProtection="1">
      <alignment horizontal="left" vertical="top" wrapText="1"/>
      <protection locked="0"/>
    </xf>
    <xf numFmtId="1" fontId="5" fillId="35" borderId="80" xfId="0" applyNumberFormat="1" applyFont="1" applyFill="1" applyBorder="1" applyAlignment="1" applyProtection="1">
      <alignment horizontal="left" vertical="top" wrapText="1"/>
      <protection locked="0"/>
    </xf>
    <xf numFmtId="1" fontId="5" fillId="35" borderId="53" xfId="0" applyNumberFormat="1" applyFont="1" applyFill="1" applyBorder="1" applyAlignment="1" applyProtection="1">
      <alignment horizontal="left" vertical="top" wrapText="1"/>
      <protection locked="0"/>
    </xf>
    <xf numFmtId="1" fontId="5" fillId="35" borderId="0" xfId="0" applyNumberFormat="1" applyFont="1" applyFill="1" applyBorder="1" applyAlignment="1" applyProtection="1">
      <alignment horizontal="left" vertical="top" wrapText="1"/>
      <protection locked="0"/>
    </xf>
    <xf numFmtId="1" fontId="5" fillId="35" borderId="81" xfId="0" applyNumberFormat="1" applyFont="1" applyFill="1" applyBorder="1" applyAlignment="1" applyProtection="1">
      <alignment horizontal="left" vertical="top" wrapText="1"/>
      <protection locked="0"/>
    </xf>
    <xf numFmtId="1" fontId="5" fillId="35" borderId="32" xfId="0" applyNumberFormat="1" applyFont="1" applyFill="1" applyBorder="1" applyAlignment="1" applyProtection="1">
      <alignment horizontal="left" vertical="top" wrapText="1"/>
      <protection locked="0"/>
    </xf>
    <xf numFmtId="1" fontId="5" fillId="35" borderId="37" xfId="0" applyNumberFormat="1" applyFont="1" applyFill="1" applyBorder="1" applyAlignment="1" applyProtection="1">
      <alignment horizontal="left" vertical="top" wrapText="1"/>
      <protection locked="0"/>
    </xf>
    <xf numFmtId="1" fontId="5" fillId="35" borderId="49" xfId="0" applyNumberFormat="1" applyFont="1" applyFill="1" applyBorder="1" applyAlignment="1" applyProtection="1">
      <alignment horizontal="left" vertical="top" wrapText="1"/>
      <protection locked="0"/>
    </xf>
    <xf numFmtId="0" fontId="49" fillId="0" borderId="0" xfId="0" applyFont="1" applyAlignment="1" applyProtection="1">
      <alignment horizontal="left" vertical="center" wrapText="1"/>
    </xf>
    <xf numFmtId="0" fontId="75" fillId="29" borderId="0" xfId="40" applyFont="1" applyFill="1" applyBorder="1" applyAlignment="1" applyProtection="1">
      <alignment horizontal="left" vertical="top" wrapText="1"/>
    </xf>
    <xf numFmtId="0" fontId="3" fillId="25" borderId="20" xfId="40" applyFill="1" applyBorder="1" applyAlignment="1" applyProtection="1">
      <alignment horizontal="center" vertical="center" wrapText="1"/>
    </xf>
    <xf numFmtId="0" fontId="0" fillId="0" borderId="21" xfId="0" applyBorder="1" applyAlignment="1" applyProtection="1">
      <alignment wrapText="1"/>
    </xf>
    <xf numFmtId="0" fontId="0" fillId="0" borderId="23" xfId="0" applyBorder="1" applyAlignment="1" applyProtection="1">
      <alignment wrapText="1"/>
    </xf>
    <xf numFmtId="1" fontId="3" fillId="25" borderId="19" xfId="40" applyNumberFormat="1" applyFont="1" applyFill="1" applyBorder="1" applyAlignment="1" applyProtection="1">
      <alignment horizontal="center" vertical="center" wrapText="1"/>
    </xf>
    <xf numFmtId="1" fontId="3" fillId="25" borderId="22" xfId="40" applyNumberFormat="1" applyFill="1" applyBorder="1" applyAlignment="1" applyProtection="1">
      <alignment horizontal="center" vertical="center" wrapText="1"/>
    </xf>
    <xf numFmtId="1" fontId="3" fillId="25" borderId="13" xfId="40" applyNumberFormat="1" applyFont="1" applyFill="1" applyBorder="1" applyAlignment="1" applyProtection="1">
      <alignment horizontal="center" vertical="center" wrapText="1"/>
    </xf>
    <xf numFmtId="1" fontId="3" fillId="25" borderId="14" xfId="40" applyNumberFormat="1" applyFont="1" applyFill="1" applyBorder="1" applyAlignment="1" applyProtection="1">
      <alignment horizontal="center" vertical="center" wrapText="1"/>
    </xf>
    <xf numFmtId="1" fontId="3" fillId="25" borderId="56" xfId="40" applyNumberFormat="1" applyFont="1" applyFill="1" applyBorder="1" applyAlignment="1" applyProtection="1">
      <alignment horizontal="center" vertical="center" wrapText="1"/>
    </xf>
    <xf numFmtId="1" fontId="7" fillId="25" borderId="29" xfId="40" applyNumberFormat="1" applyFont="1" applyFill="1" applyBorder="1" applyAlignment="1" applyProtection="1">
      <alignment horizontal="center" vertical="center" wrapText="1"/>
    </xf>
    <xf numFmtId="1" fontId="7" fillId="25" borderId="56" xfId="40" applyNumberFormat="1" applyFont="1" applyFill="1" applyBorder="1" applyAlignment="1" applyProtection="1">
      <alignment horizontal="center" vertical="center" wrapText="1"/>
    </xf>
    <xf numFmtId="1" fontId="2" fillId="25" borderId="19" xfId="47" applyNumberFormat="1" applyFill="1" applyBorder="1" applyAlignment="1" applyProtection="1">
      <alignment horizontal="center" vertical="center" wrapText="1"/>
    </xf>
    <xf numFmtId="1" fontId="2" fillId="25" borderId="22" xfId="47" applyNumberFormat="1" applyFill="1" applyBorder="1" applyAlignment="1" applyProtection="1">
      <alignment horizontal="center" vertical="center" wrapText="1"/>
    </xf>
    <xf numFmtId="1" fontId="2" fillId="25" borderId="13" xfId="55" applyNumberFormat="1" applyFont="1" applyFill="1" applyBorder="1" applyAlignment="1" applyProtection="1">
      <alignment horizontal="center" vertical="center" wrapText="1"/>
    </xf>
    <xf numFmtId="1" fontId="2" fillId="25" borderId="14" xfId="55" applyNumberFormat="1" applyFont="1" applyFill="1" applyBorder="1" applyAlignment="1" applyProtection="1">
      <alignment horizontal="center" vertical="center" wrapText="1"/>
    </xf>
    <xf numFmtId="1" fontId="7" fillId="25" borderId="10" xfId="40" applyNumberFormat="1" applyFont="1" applyFill="1" applyBorder="1" applyAlignment="1" applyProtection="1">
      <alignment horizontal="center" vertical="center" wrapText="1"/>
    </xf>
    <xf numFmtId="1" fontId="3" fillId="25" borderId="11" xfId="40" applyNumberFormat="1" applyFill="1" applyBorder="1" applyAlignment="1" applyProtection="1">
      <alignment horizontal="center" vertical="center" wrapText="1"/>
    </xf>
    <xf numFmtId="1" fontId="3" fillId="25" borderId="20" xfId="40" applyNumberFormat="1" applyFont="1" applyFill="1" applyBorder="1" applyAlignment="1" applyProtection="1">
      <alignment horizontal="center" vertical="center" wrapText="1"/>
    </xf>
    <xf numFmtId="1" fontId="3" fillId="25" borderId="21" xfId="40" applyNumberFormat="1" applyFill="1" applyBorder="1" applyAlignment="1" applyProtection="1">
      <alignment horizontal="center" vertical="center" wrapText="1"/>
    </xf>
    <xf numFmtId="1" fontId="7" fillId="25" borderId="11" xfId="40" applyNumberFormat="1" applyFont="1" applyFill="1" applyBorder="1" applyAlignment="1" applyProtection="1">
      <alignment horizontal="center" vertical="center" wrapText="1"/>
    </xf>
    <xf numFmtId="0" fontId="3" fillId="25" borderId="13" xfId="40" applyFont="1" applyFill="1" applyBorder="1" applyAlignment="1" applyProtection="1">
      <alignment horizontal="center" vertical="center" wrapText="1"/>
    </xf>
    <xf numFmtId="0" fontId="3" fillId="25" borderId="14" xfId="40" applyFont="1" applyFill="1" applyBorder="1" applyAlignment="1" applyProtection="1">
      <alignment horizontal="center" vertical="center" wrapText="1"/>
    </xf>
    <xf numFmtId="0" fontId="2" fillId="35" borderId="36" xfId="53" applyFont="1" applyFill="1" applyBorder="1" applyAlignment="1" applyProtection="1">
      <alignment horizontal="left" vertical="center"/>
      <protection locked="0"/>
    </xf>
    <xf numFmtId="0" fontId="2" fillId="35" borderId="61" xfId="53" applyFont="1" applyFill="1" applyBorder="1" applyAlignment="1" applyProtection="1">
      <alignment horizontal="left" vertical="center"/>
      <protection locked="0"/>
    </xf>
    <xf numFmtId="0" fontId="2" fillId="35" borderId="28" xfId="53" applyFont="1" applyFill="1" applyBorder="1" applyAlignment="1" applyProtection="1">
      <alignment horizontal="left" vertical="center"/>
      <protection locked="0"/>
    </xf>
    <xf numFmtId="0" fontId="2" fillId="35" borderId="36" xfId="53" applyFont="1" applyFill="1" applyBorder="1" applyAlignment="1" applyProtection="1">
      <alignment horizontal="left" vertical="center"/>
    </xf>
    <xf numFmtId="0" fontId="2" fillId="35" borderId="61" xfId="53" applyFont="1" applyFill="1" applyBorder="1" applyAlignment="1" applyProtection="1">
      <alignment horizontal="left" vertical="center"/>
    </xf>
    <xf numFmtId="0" fontId="2" fillId="35" borderId="28" xfId="53" applyFont="1" applyFill="1" applyBorder="1" applyAlignment="1" applyProtection="1">
      <alignment horizontal="left" vertical="center"/>
    </xf>
    <xf numFmtId="1" fontId="5" fillId="25" borderId="10" xfId="56" applyNumberFormat="1" applyFont="1" applyFill="1" applyBorder="1" applyAlignment="1" applyProtection="1">
      <alignment horizontal="center" vertical="center" wrapText="1"/>
    </xf>
    <xf numFmtId="1" fontId="5" fillId="25" borderId="11" xfId="56" applyNumberFormat="1" applyFont="1" applyFill="1" applyBorder="1" applyAlignment="1" applyProtection="1">
      <alignment horizontal="center" vertical="center" wrapText="1"/>
    </xf>
    <xf numFmtId="10" fontId="5" fillId="31" borderId="10" xfId="55" applyNumberFormat="1" applyFont="1" applyFill="1" applyBorder="1" applyAlignment="1" applyProtection="1">
      <alignment horizontal="center" vertical="center" wrapText="1"/>
    </xf>
    <xf numFmtId="10" fontId="5" fillId="31" borderId="11" xfId="55" applyNumberFormat="1" applyFont="1" applyFill="1" applyBorder="1" applyAlignment="1" applyProtection="1">
      <alignment horizontal="center" vertical="center" wrapText="1"/>
    </xf>
    <xf numFmtId="1" fontId="5" fillId="25" borderId="10" xfId="55" applyNumberFormat="1" applyFont="1" applyFill="1" applyBorder="1" applyAlignment="1" applyProtection="1">
      <alignment horizontal="center" vertical="center" wrapText="1"/>
    </xf>
    <xf numFmtId="1" fontId="5" fillId="25" borderId="11" xfId="55" applyNumberFormat="1" applyFont="1" applyFill="1" applyBorder="1" applyAlignment="1" applyProtection="1">
      <alignment horizontal="center" vertical="center" wrapText="1"/>
    </xf>
    <xf numFmtId="0" fontId="5" fillId="31" borderId="10" xfId="55" applyFont="1" applyFill="1" applyBorder="1" applyAlignment="1" applyProtection="1">
      <alignment horizontal="center" vertical="center" wrapText="1"/>
    </xf>
    <xf numFmtId="0" fontId="5" fillId="31" borderId="11" xfId="55" applyFont="1" applyFill="1" applyBorder="1" applyAlignment="1" applyProtection="1">
      <alignment horizontal="center" vertical="center" wrapText="1"/>
    </xf>
    <xf numFmtId="0" fontId="56" fillId="31" borderId="20" xfId="53" applyFont="1" applyFill="1" applyBorder="1" applyAlignment="1" applyProtection="1">
      <alignment horizontal="center" vertical="center" wrapText="1"/>
    </xf>
    <xf numFmtId="0" fontId="56" fillId="31" borderId="21" xfId="53" applyFont="1" applyFill="1" applyBorder="1" applyAlignment="1" applyProtection="1">
      <alignment horizontal="center" vertical="center" wrapText="1"/>
    </xf>
    <xf numFmtId="0" fontId="83" fillId="31" borderId="10" xfId="53" applyFont="1" applyFill="1" applyBorder="1" applyAlignment="1" applyProtection="1">
      <alignment horizontal="center" vertical="center" wrapText="1"/>
    </xf>
    <xf numFmtId="0" fontId="83" fillId="31" borderId="11" xfId="53" applyFont="1" applyFill="1" applyBorder="1" applyAlignment="1" applyProtection="1">
      <alignment horizontal="center" vertical="center" wrapText="1"/>
    </xf>
    <xf numFmtId="0" fontId="73" fillId="31" borderId="10" xfId="53" applyFont="1" applyFill="1" applyBorder="1" applyAlignment="1" applyProtection="1">
      <alignment horizontal="center" vertical="center" wrapText="1"/>
    </xf>
    <xf numFmtId="0" fontId="73" fillId="31" borderId="11" xfId="53" applyFont="1" applyFill="1" applyBorder="1" applyAlignment="1" applyProtection="1">
      <alignment horizontal="center" vertical="center" wrapText="1"/>
    </xf>
    <xf numFmtId="0" fontId="73" fillId="31" borderId="56" xfId="53" applyFont="1" applyFill="1" applyBorder="1" applyAlignment="1" applyProtection="1">
      <alignment horizontal="center" vertical="center" wrapText="1"/>
    </xf>
    <xf numFmtId="0" fontId="73" fillId="31" borderId="29" xfId="53" applyFont="1" applyFill="1" applyBorder="1" applyAlignment="1" applyProtection="1">
      <alignment horizontal="center" vertical="center" wrapText="1"/>
    </xf>
    <xf numFmtId="1" fontId="5" fillId="31" borderId="10" xfId="55" applyNumberFormat="1" applyFont="1" applyFill="1" applyBorder="1" applyAlignment="1" applyProtection="1">
      <alignment horizontal="center" vertical="center" wrapText="1"/>
    </xf>
    <xf numFmtId="1" fontId="5" fillId="31" borderId="11" xfId="55" applyNumberFormat="1" applyFont="1" applyFill="1" applyBorder="1" applyAlignment="1" applyProtection="1">
      <alignment horizontal="center" vertical="center" wrapText="1"/>
    </xf>
    <xf numFmtId="0" fontId="76" fillId="0" borderId="0" xfId="53" applyFont="1" applyBorder="1" applyAlignment="1" applyProtection="1">
      <alignment horizontal="left" vertical="center" wrapText="1"/>
      <protection locked="0"/>
    </xf>
    <xf numFmtId="0" fontId="54" fillId="0" borderId="0" xfId="53" applyFont="1" applyFill="1" applyBorder="1" applyAlignment="1" applyProtection="1">
      <alignment horizontal="left" vertical="center"/>
      <protection locked="0"/>
    </xf>
    <xf numFmtId="0" fontId="54" fillId="0" borderId="0" xfId="53" applyFont="1" applyFill="1" applyBorder="1" applyAlignment="1" applyProtection="1">
      <alignment horizontal="left" vertical="center" wrapText="1"/>
      <protection locked="0"/>
    </xf>
    <xf numFmtId="0" fontId="54" fillId="0" borderId="0" xfId="0" applyFont="1" applyFill="1" applyBorder="1" applyAlignment="1">
      <alignment horizontal="left" vertical="top" wrapText="1"/>
    </xf>
    <xf numFmtId="0" fontId="54" fillId="0" borderId="0" xfId="0" applyFont="1" applyFill="1" applyBorder="1" applyAlignment="1">
      <alignment horizontal="left" vertical="top"/>
    </xf>
    <xf numFmtId="0" fontId="17" fillId="25" borderId="19" xfId="55" applyFont="1" applyFill="1" applyBorder="1" applyAlignment="1" applyProtection="1">
      <alignment horizontal="center" vertical="center" wrapText="1"/>
    </xf>
    <xf numFmtId="0" fontId="17" fillId="25" borderId="22" xfId="55" applyFont="1" applyFill="1" applyBorder="1" applyAlignment="1" applyProtection="1">
      <alignment horizontal="center" vertical="center" wrapText="1"/>
    </xf>
    <xf numFmtId="0" fontId="68" fillId="33" borderId="16" xfId="53" applyFont="1" applyFill="1" applyBorder="1" applyAlignment="1" applyProtection="1">
      <alignment horizontal="left" vertical="center"/>
    </xf>
    <xf numFmtId="0" fontId="68" fillId="33" borderId="17" xfId="53" applyFont="1" applyFill="1" applyBorder="1" applyAlignment="1" applyProtection="1">
      <alignment horizontal="left" vertical="center"/>
    </xf>
    <xf numFmtId="10" fontId="68" fillId="33" borderId="78" xfId="53" applyNumberFormat="1" applyFont="1" applyFill="1" applyBorder="1" applyAlignment="1" applyProtection="1">
      <alignment horizontal="right"/>
    </xf>
    <xf numFmtId="10" fontId="68" fillId="33" borderId="26" xfId="53" applyNumberFormat="1" applyFont="1" applyFill="1" applyBorder="1" applyAlignment="1" applyProtection="1">
      <alignment horizontal="right"/>
    </xf>
    <xf numFmtId="10" fontId="68" fillId="33" borderId="57" xfId="53" applyNumberFormat="1" applyFont="1" applyFill="1" applyBorder="1" applyAlignment="1" applyProtection="1">
      <alignment horizontal="right"/>
    </xf>
    <xf numFmtId="0" fontId="2" fillId="25" borderId="20" xfId="0" applyFont="1" applyFill="1" applyBorder="1" applyAlignment="1" applyProtection="1">
      <alignment horizontal="center" vertical="center"/>
    </xf>
    <xf numFmtId="0" fontId="0" fillId="25" borderId="23" xfId="0" applyFill="1" applyBorder="1" applyAlignment="1" applyProtection="1"/>
    <xf numFmtId="0" fontId="2" fillId="25" borderId="19" xfId="0" applyFont="1" applyFill="1" applyBorder="1" applyAlignment="1" applyProtection="1">
      <alignment horizontal="center" vertical="center"/>
    </xf>
    <xf numFmtId="0" fontId="0" fillId="25" borderId="24" xfId="0" applyFill="1" applyBorder="1" applyAlignment="1" applyProtection="1"/>
    <xf numFmtId="0" fontId="7" fillId="25" borderId="10" xfId="0" applyFont="1" applyFill="1" applyBorder="1" applyAlignment="1" applyProtection="1">
      <alignment horizontal="center" vertical="center"/>
    </xf>
    <xf numFmtId="0" fontId="0" fillId="25" borderId="12" xfId="0" applyFill="1" applyBorder="1" applyAlignment="1" applyProtection="1"/>
    <xf numFmtId="0" fontId="75" fillId="29" borderId="0" xfId="0" applyFont="1" applyFill="1" applyAlignment="1" applyProtection="1">
      <alignment horizontal="left" vertical="center"/>
    </xf>
    <xf numFmtId="0" fontId="75" fillId="29" borderId="0" xfId="0" applyFont="1" applyFill="1" applyAlignment="1" applyProtection="1">
      <alignment horizontal="left" vertical="center" wrapText="1"/>
    </xf>
    <xf numFmtId="0" fontId="12" fillId="29" borderId="0" xfId="37" applyFont="1" applyFill="1" applyBorder="1" applyAlignment="1" applyProtection="1">
      <alignment horizontal="left" wrapText="1"/>
    </xf>
    <xf numFmtId="0" fontId="4" fillId="0" borderId="51" xfId="39" applyFont="1" applyFill="1" applyBorder="1" applyAlignment="1" applyProtection="1">
      <alignment horizontal="center"/>
    </xf>
    <xf numFmtId="0" fontId="4" fillId="0" borderId="26" xfId="39" applyFont="1" applyFill="1" applyBorder="1" applyAlignment="1" applyProtection="1">
      <alignment horizontal="center"/>
    </xf>
    <xf numFmtId="0" fontId="4" fillId="0" borderId="57" xfId="39" applyFont="1" applyFill="1" applyBorder="1" applyAlignment="1" applyProtection="1">
      <alignment horizontal="center"/>
    </xf>
    <xf numFmtId="0" fontId="4" fillId="0" borderId="58" xfId="39" applyFont="1" applyFill="1" applyBorder="1" applyAlignment="1" applyProtection="1">
      <alignment horizontal="center"/>
    </xf>
    <xf numFmtId="0" fontId="4" fillId="0" borderId="45" xfId="39" applyFont="1" applyFill="1" applyBorder="1" applyAlignment="1" applyProtection="1">
      <alignment horizontal="center"/>
    </xf>
    <xf numFmtId="0" fontId="4" fillId="0" borderId="46" xfId="39" applyFont="1" applyFill="1" applyBorder="1" applyAlignment="1" applyProtection="1">
      <alignment horizontal="center"/>
    </xf>
    <xf numFmtId="0" fontId="0" fillId="25" borderId="13" xfId="0" applyFill="1" applyBorder="1" applyAlignment="1" applyProtection="1">
      <alignment horizontal="center" vertical="center" wrapText="1"/>
    </xf>
    <xf numFmtId="0" fontId="0" fillId="25" borderId="14" xfId="0" applyFill="1" applyBorder="1" applyAlignment="1" applyProtection="1">
      <alignment horizontal="center" vertical="center" wrapText="1"/>
    </xf>
    <xf numFmtId="0" fontId="0" fillId="25" borderId="15" xfId="0" applyFill="1" applyBorder="1" applyAlignment="1" applyProtection="1">
      <alignment horizontal="center" vertical="center" wrapText="1"/>
    </xf>
    <xf numFmtId="0" fontId="28" fillId="25" borderId="27" xfId="39" applyFont="1" applyFill="1" applyBorder="1" applyAlignment="1" applyProtection="1">
      <alignment horizontal="center" wrapText="1"/>
    </xf>
    <xf numFmtId="0" fontId="29" fillId="25" borderId="10" xfId="39" applyFont="1" applyFill="1" applyBorder="1" applyAlignment="1" applyProtection="1">
      <alignment horizontal="center" wrapText="1"/>
    </xf>
    <xf numFmtId="0" fontId="29" fillId="25" borderId="19" xfId="39" applyFont="1" applyFill="1" applyBorder="1" applyAlignment="1" applyProtection="1">
      <alignment horizontal="center" wrapText="1"/>
    </xf>
    <xf numFmtId="0" fontId="5" fillId="25" borderId="27" xfId="39" applyFont="1" applyFill="1" applyBorder="1" applyAlignment="1" applyProtection="1">
      <alignment horizontal="center" wrapText="1"/>
    </xf>
    <xf numFmtId="0" fontId="4" fillId="25" borderId="10" xfId="39" applyFont="1" applyFill="1" applyBorder="1" applyAlignment="1" applyProtection="1">
      <alignment horizontal="center" wrapText="1"/>
    </xf>
    <xf numFmtId="0" fontId="4" fillId="25" borderId="19" xfId="39" applyFont="1" applyFill="1" applyBorder="1" applyAlignment="1" applyProtection="1">
      <alignment horizontal="center" wrapText="1"/>
    </xf>
    <xf numFmtId="0" fontId="5" fillId="25" borderId="19" xfId="0" applyFont="1" applyFill="1" applyBorder="1" applyAlignment="1" applyProtection="1">
      <alignment horizontal="center" vertical="center" wrapText="1"/>
    </xf>
    <xf numFmtId="0" fontId="5" fillId="25" borderId="22" xfId="0" applyFont="1" applyFill="1" applyBorder="1" applyAlignment="1" applyProtection="1">
      <alignment horizontal="center" vertical="center" wrapText="1"/>
    </xf>
    <xf numFmtId="0" fontId="7" fillId="25" borderId="20" xfId="38" applyFont="1" applyFill="1" applyBorder="1" applyAlignment="1" applyProtection="1">
      <alignment horizontal="center" vertical="center" wrapText="1"/>
    </xf>
    <xf numFmtId="0" fontId="7" fillId="25" borderId="21" xfId="38" applyFont="1" applyFill="1" applyBorder="1" applyAlignment="1" applyProtection="1">
      <alignment horizontal="center" vertical="center" wrapText="1"/>
    </xf>
    <xf numFmtId="0" fontId="7" fillId="25" borderId="23" xfId="38" applyFont="1" applyFill="1" applyBorder="1" applyAlignment="1" applyProtection="1">
      <alignment horizontal="center" vertical="center" wrapText="1"/>
    </xf>
    <xf numFmtId="0" fontId="5" fillId="25" borderId="10" xfId="0" applyFont="1" applyFill="1" applyBorder="1" applyAlignment="1" applyProtection="1">
      <alignment horizontal="center" vertical="center" wrapText="1"/>
    </xf>
    <xf numFmtId="0" fontId="5" fillId="25" borderId="34" xfId="37" applyFont="1" applyFill="1" applyBorder="1" applyAlignment="1" applyProtection="1">
      <alignment horizontal="center" vertical="center" wrapText="1"/>
    </xf>
    <xf numFmtId="0" fontId="5" fillId="25" borderId="59" xfId="37" applyFont="1" applyFill="1" applyBorder="1" applyAlignment="1" applyProtection="1">
      <alignment horizontal="center" vertical="center" wrapText="1"/>
    </xf>
  </cellXfs>
  <cellStyles count="5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57" builtinId="8"/>
    <cellStyle name="Input" xfId="34" builtinId="20" customBuiltin="1"/>
    <cellStyle name="Linked Cell" xfId="35" builtinId="24" customBuiltin="1"/>
    <cellStyle name="Neutral" xfId="36" builtinId="28" customBuiltin="1"/>
    <cellStyle name="Normal" xfId="0" builtinId="0"/>
    <cellStyle name="Normal 2" xfId="48"/>
    <cellStyle name="Normal 2 2" xfId="49"/>
    <cellStyle name="Normal 2 2 2" xfId="51"/>
    <cellStyle name="Normal 2 2 3" xfId="53"/>
    <cellStyle name="Normal 3" xfId="54"/>
    <cellStyle name="Normal_KVALITET RADA" xfId="47"/>
    <cellStyle name="Normal_KVALITET RADA 2" xfId="56"/>
    <cellStyle name="Normal_OPŠTI PODACI" xfId="37"/>
    <cellStyle name="Normal_OSTALI PODACI" xfId="38"/>
    <cellStyle name="Normal_Sheet1" xfId="39"/>
    <cellStyle name="Normal_Sheet1 2" xfId="52"/>
    <cellStyle name="Normal_Sheet2" xfId="40"/>
    <cellStyle name="Normal_Sheet2 2" xfId="55"/>
    <cellStyle name="Note" xfId="41" builtinId="10" customBuiltin="1"/>
    <cellStyle name="Output" xfId="42" builtinId="21" customBuiltin="1"/>
    <cellStyle name="Percent" xfId="43" builtinId="5"/>
    <cellStyle name="Percent 2" xfId="50"/>
    <cellStyle name="Title" xfId="44" builtinId="15" customBuiltin="1"/>
    <cellStyle name="Total" xfId="45" builtinId="25" customBuiltin="1"/>
    <cellStyle name="Warning Text" xfId="46" builtinId="11" customBuiltin="1"/>
  </cellStyles>
  <dxfs count="62">
    <dxf>
      <fill>
        <patternFill>
          <bgColor indexed="10"/>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0000"/>
        </patternFill>
      </fill>
    </dxf>
    <dxf>
      <fill>
        <patternFill>
          <bgColor rgb="FFFF0000"/>
        </patternFill>
      </fill>
    </dxf>
    <dxf>
      <font>
        <color rgb="FF9C0006"/>
      </font>
      <fill>
        <patternFill>
          <bgColor rgb="FFFF0000"/>
        </patternFill>
      </fill>
    </dxf>
    <dxf>
      <fill>
        <patternFill>
          <bgColor rgb="FFFF0000"/>
        </patternFill>
      </fill>
    </dxf>
    <dxf>
      <fill>
        <patternFill>
          <bgColor rgb="FFFF0000"/>
        </patternFill>
      </fill>
    </dxf>
    <dxf>
      <font>
        <color rgb="FF9C0006"/>
      </font>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1" defaultTableStyle="TableStyleMedium2" defaultPivotStyle="PivotStyleLight16">
    <tableStyle name="Table Style 1" pivot="0" count="0"/>
  </tableStyles>
  <colors>
    <mruColors>
      <color rgb="FFFFFF99"/>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pravosudje.ba/vstv/faces/kategorijevijesti.jsp?ins=141&amp;modul=1198&amp;kat=1201&amp;kolona=12200" TargetMode="External"/><Relationship Id="rId1" Type="http://schemas.openxmlformats.org/officeDocument/2006/relationships/hyperlink" Target="http://vstv.pravosudje.ba/vstv/faces/kategorije.jsp?ins=141&amp;modul=1198&amp;kat=1201&amp;kolona=111495"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pravosudje.ba/vstv/faces/kategorijevijesti.jsp?ins=141&amp;modul=1198&amp;kat=1201&amp;kolona=12200" TargetMode="External"/><Relationship Id="rId1" Type="http://schemas.openxmlformats.org/officeDocument/2006/relationships/hyperlink" Target="http://vstv.pravosudje.ba/vstv/faces/kategorije.jsp?ins=141&amp;modul=1198&amp;kat=1201&amp;kolona=111495"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9" tint="-0.249977111117893"/>
  </sheetPr>
  <dimension ref="A1:N192"/>
  <sheetViews>
    <sheetView view="pageBreakPreview" zoomScaleNormal="100" zoomScaleSheetLayoutView="100" workbookViewId="0"/>
  </sheetViews>
  <sheetFormatPr defaultRowHeight="15.75" x14ac:dyDescent="0.25"/>
  <cols>
    <col min="1" max="1" width="3.85546875" style="572" customWidth="1"/>
    <col min="2" max="12" width="9.140625" style="572"/>
    <col min="13" max="13" width="22.7109375" style="572" customWidth="1"/>
    <col min="14" max="14" width="3.85546875" style="572" customWidth="1"/>
    <col min="15" max="16384" width="9.140625" style="572"/>
  </cols>
  <sheetData>
    <row r="1" spans="2:13" ht="18.75" customHeight="1" x14ac:dyDescent="0.25"/>
    <row r="2" spans="2:13" ht="30.75" customHeight="1" x14ac:dyDescent="0.35">
      <c r="B2" s="573" t="s">
        <v>130</v>
      </c>
      <c r="C2" s="574"/>
      <c r="D2" s="574"/>
      <c r="E2" s="574"/>
      <c r="F2" s="574"/>
      <c r="G2" s="574"/>
      <c r="H2" s="574"/>
      <c r="I2" s="574"/>
      <c r="J2" s="574"/>
      <c r="K2" s="574"/>
      <c r="L2" s="574"/>
      <c r="M2" s="574"/>
    </row>
    <row r="3" spans="2:13" ht="14.25" customHeight="1" x14ac:dyDescent="0.35">
      <c r="B3" s="573"/>
      <c r="C3" s="574"/>
      <c r="D3" s="574"/>
      <c r="E3" s="574"/>
      <c r="F3" s="574"/>
      <c r="G3" s="574"/>
      <c r="H3" s="574"/>
      <c r="I3" s="574"/>
      <c r="J3" s="574"/>
      <c r="K3" s="574"/>
      <c r="L3" s="574"/>
      <c r="M3" s="574"/>
    </row>
    <row r="4" spans="2:13" s="599" customFormat="1" ht="21" customHeight="1" x14ac:dyDescent="0.25">
      <c r="B4" s="600" t="s">
        <v>318</v>
      </c>
      <c r="C4" s="601"/>
      <c r="D4" s="601"/>
      <c r="E4" s="601"/>
      <c r="F4" s="601"/>
      <c r="G4" s="601"/>
      <c r="H4" s="601"/>
      <c r="I4" s="601"/>
      <c r="J4" s="601"/>
      <c r="K4" s="601"/>
      <c r="L4" s="601"/>
      <c r="M4" s="601"/>
    </row>
    <row r="5" spans="2:13" s="599" customFormat="1" ht="21" customHeight="1" x14ac:dyDescent="0.25">
      <c r="B5" s="602" t="s">
        <v>300</v>
      </c>
      <c r="C5" s="601"/>
      <c r="D5" s="601"/>
      <c r="E5" s="601"/>
      <c r="F5" s="601"/>
      <c r="G5" s="601"/>
      <c r="H5" s="601"/>
      <c r="I5" s="601"/>
      <c r="J5" s="601"/>
      <c r="K5" s="601"/>
      <c r="L5" s="601"/>
      <c r="M5" s="601"/>
    </row>
    <row r="6" spans="2:13" s="599" customFormat="1" ht="21" customHeight="1" x14ac:dyDescent="0.25">
      <c r="B6" s="602" t="s">
        <v>301</v>
      </c>
      <c r="C6" s="601"/>
      <c r="D6" s="601"/>
      <c r="E6" s="601"/>
      <c r="F6" s="601"/>
      <c r="G6" s="601"/>
      <c r="H6" s="601"/>
      <c r="I6" s="601"/>
      <c r="J6" s="601"/>
      <c r="K6" s="601"/>
      <c r="L6" s="601"/>
      <c r="M6" s="601"/>
    </row>
    <row r="7" spans="2:13" s="575" customFormat="1" ht="29.25" customHeight="1" x14ac:dyDescent="0.25">
      <c r="B7" s="685" t="s">
        <v>12</v>
      </c>
      <c r="C7" s="685"/>
      <c r="D7" s="685"/>
      <c r="E7" s="685"/>
      <c r="F7" s="685"/>
      <c r="G7" s="685"/>
      <c r="H7" s="685"/>
      <c r="I7" s="685"/>
      <c r="J7" s="685"/>
      <c r="K7" s="685"/>
      <c r="L7" s="685"/>
      <c r="M7" s="685"/>
    </row>
    <row r="8" spans="2:13" s="575" customFormat="1" ht="16.5" customHeight="1" x14ac:dyDescent="0.25">
      <c r="B8" s="685" t="s">
        <v>253</v>
      </c>
      <c r="C8" s="685"/>
      <c r="D8" s="685"/>
      <c r="E8" s="685"/>
      <c r="F8" s="685"/>
      <c r="G8" s="685"/>
      <c r="H8" s="685"/>
      <c r="I8" s="685"/>
      <c r="J8" s="685"/>
      <c r="K8" s="685"/>
      <c r="L8" s="685"/>
      <c r="M8" s="685"/>
    </row>
    <row r="9" spans="2:13" s="575" customFormat="1" ht="16.5" customHeight="1" x14ac:dyDescent="0.25">
      <c r="B9" s="685"/>
      <c r="C9" s="685"/>
      <c r="D9" s="685"/>
      <c r="E9" s="685"/>
      <c r="F9" s="685"/>
      <c r="G9" s="685"/>
      <c r="H9" s="685"/>
      <c r="I9" s="685"/>
      <c r="J9" s="685"/>
      <c r="K9" s="685"/>
      <c r="L9" s="685"/>
      <c r="M9" s="685"/>
    </row>
    <row r="10" spans="2:13" s="575" customFormat="1" ht="16.5" customHeight="1" x14ac:dyDescent="0.25">
      <c r="B10" s="576"/>
      <c r="C10" s="576"/>
      <c r="D10" s="576"/>
      <c r="E10" s="576"/>
      <c r="F10" s="576"/>
      <c r="G10" s="576"/>
      <c r="H10" s="576"/>
      <c r="I10" s="576"/>
      <c r="J10" s="576"/>
      <c r="K10" s="576"/>
      <c r="L10" s="576"/>
      <c r="M10" s="576"/>
    </row>
    <row r="11" spans="2:13" s="575" customFormat="1" x14ac:dyDescent="0.25">
      <c r="B11" s="577" t="s">
        <v>254</v>
      </c>
      <c r="C11" s="577"/>
      <c r="D11" s="577"/>
      <c r="E11" s="577"/>
      <c r="F11" s="577"/>
      <c r="G11" s="577"/>
      <c r="H11" s="577"/>
      <c r="I11" s="577"/>
      <c r="J11" s="577"/>
      <c r="K11" s="577"/>
      <c r="L11" s="577"/>
      <c r="M11" s="577"/>
    </row>
    <row r="12" spans="2:13" s="575" customFormat="1" ht="30" customHeight="1" x14ac:dyDescent="0.25">
      <c r="B12" s="577" t="s">
        <v>255</v>
      </c>
      <c r="C12" s="577"/>
      <c r="D12" s="577"/>
      <c r="E12" s="577"/>
      <c r="F12" s="577"/>
      <c r="G12" s="577"/>
      <c r="H12" s="577"/>
      <c r="I12" s="577"/>
      <c r="J12" s="577"/>
      <c r="K12" s="577"/>
      <c r="L12" s="577"/>
      <c r="M12" s="577"/>
    </row>
    <row r="13" spans="2:13" s="575" customFormat="1" ht="24" customHeight="1" x14ac:dyDescent="0.25">
      <c r="B13" s="685" t="s">
        <v>256</v>
      </c>
      <c r="C13" s="685"/>
      <c r="D13" s="685"/>
      <c r="E13" s="685"/>
      <c r="F13" s="685"/>
      <c r="G13" s="685"/>
      <c r="H13" s="685"/>
      <c r="I13" s="685"/>
      <c r="J13" s="685"/>
      <c r="K13" s="685"/>
      <c r="L13" s="685"/>
      <c r="M13" s="685"/>
    </row>
    <row r="14" spans="2:13" s="575" customFormat="1" x14ac:dyDescent="0.25">
      <c r="B14" s="685"/>
      <c r="C14" s="685"/>
      <c r="D14" s="685"/>
      <c r="E14" s="685"/>
      <c r="F14" s="685"/>
      <c r="G14" s="685"/>
      <c r="H14" s="685"/>
      <c r="I14" s="685"/>
      <c r="J14" s="685"/>
      <c r="K14" s="685"/>
      <c r="L14" s="685"/>
      <c r="M14" s="685"/>
    </row>
    <row r="15" spans="2:13" s="575" customFormat="1" x14ac:dyDescent="0.25">
      <c r="B15" s="577"/>
      <c r="C15" s="577"/>
      <c r="D15" s="577"/>
      <c r="E15" s="577"/>
      <c r="F15" s="577"/>
      <c r="G15" s="577"/>
      <c r="H15" s="577"/>
      <c r="I15" s="577"/>
      <c r="J15" s="577"/>
      <c r="K15" s="577"/>
      <c r="L15" s="577"/>
      <c r="M15" s="577"/>
    </row>
    <row r="16" spans="2:13" s="575" customFormat="1" x14ac:dyDescent="0.25">
      <c r="B16" s="577" t="s">
        <v>294</v>
      </c>
      <c r="C16" s="577"/>
      <c r="D16" s="577"/>
      <c r="E16" s="577"/>
      <c r="F16" s="577"/>
      <c r="G16" s="577"/>
      <c r="H16" s="577"/>
      <c r="I16" s="577"/>
      <c r="J16" s="577"/>
      <c r="K16" s="577"/>
      <c r="L16" s="577"/>
      <c r="M16" s="577"/>
    </row>
    <row r="17" spans="2:13" s="575" customFormat="1" x14ac:dyDescent="0.25">
      <c r="B17" s="577"/>
      <c r="C17" s="577"/>
      <c r="D17" s="577"/>
      <c r="E17" s="577"/>
      <c r="F17" s="577"/>
      <c r="G17" s="577"/>
      <c r="H17" s="577"/>
      <c r="I17" s="577"/>
      <c r="J17" s="577"/>
      <c r="K17" s="577"/>
      <c r="L17" s="577"/>
      <c r="M17" s="577"/>
    </row>
    <row r="18" spans="2:13" s="575" customFormat="1" x14ac:dyDescent="0.25">
      <c r="B18" s="577" t="s">
        <v>67</v>
      </c>
      <c r="C18" s="577"/>
      <c r="D18" s="577"/>
      <c r="E18" s="577"/>
      <c r="F18" s="577"/>
      <c r="G18" s="577"/>
      <c r="H18" s="577"/>
      <c r="I18" s="577"/>
      <c r="J18" s="577"/>
      <c r="K18" s="577"/>
      <c r="L18" s="577"/>
      <c r="M18" s="577"/>
    </row>
    <row r="19" spans="2:13" s="575" customFormat="1" x14ac:dyDescent="0.25">
      <c r="B19" s="577" t="s">
        <v>257</v>
      </c>
      <c r="C19" s="577"/>
      <c r="D19" s="577"/>
      <c r="E19" s="577"/>
      <c r="F19" s="577"/>
      <c r="G19" s="577"/>
      <c r="H19" s="577"/>
      <c r="I19" s="577"/>
      <c r="J19" s="577"/>
      <c r="K19" s="577"/>
      <c r="L19" s="577"/>
      <c r="M19" s="577"/>
    </row>
    <row r="20" spans="2:13" s="575" customFormat="1" ht="9" customHeight="1" x14ac:dyDescent="0.25">
      <c r="B20" s="577"/>
      <c r="C20" s="577"/>
      <c r="D20" s="577"/>
      <c r="E20" s="577"/>
      <c r="F20" s="577"/>
      <c r="G20" s="577"/>
      <c r="H20" s="577"/>
      <c r="I20" s="577"/>
      <c r="J20" s="577"/>
      <c r="K20" s="577"/>
      <c r="L20" s="577"/>
      <c r="M20" s="577"/>
    </row>
    <row r="21" spans="2:13" s="575" customFormat="1" ht="29.25" customHeight="1" x14ac:dyDescent="0.25">
      <c r="B21" s="684" t="s">
        <v>258</v>
      </c>
      <c r="C21" s="684"/>
      <c r="D21" s="684"/>
      <c r="E21" s="684"/>
      <c r="F21" s="684"/>
      <c r="G21" s="684"/>
      <c r="H21" s="684"/>
      <c r="I21" s="684"/>
      <c r="J21" s="684"/>
      <c r="K21" s="684"/>
      <c r="L21" s="684"/>
      <c r="M21" s="684"/>
    </row>
    <row r="22" spans="2:13" s="575" customFormat="1" ht="31.5" customHeight="1" x14ac:dyDescent="0.35">
      <c r="B22" s="578" t="s">
        <v>262</v>
      </c>
      <c r="C22" s="577"/>
      <c r="D22" s="577"/>
      <c r="E22" s="577"/>
      <c r="F22" s="577"/>
      <c r="G22" s="577"/>
      <c r="H22" s="577"/>
      <c r="I22" s="577"/>
      <c r="J22" s="577"/>
      <c r="K22" s="577"/>
      <c r="L22" s="577"/>
      <c r="M22" s="577"/>
    </row>
    <row r="23" spans="2:13" s="575" customFormat="1" ht="15.75" hidden="1" customHeight="1" x14ac:dyDescent="0.25">
      <c r="B23" s="579"/>
      <c r="C23" s="579"/>
      <c r="D23" s="579"/>
      <c r="E23" s="579"/>
      <c r="F23" s="579"/>
      <c r="G23" s="579"/>
      <c r="H23" s="579"/>
      <c r="I23" s="579"/>
      <c r="J23" s="579"/>
      <c r="K23" s="579"/>
      <c r="L23" s="579"/>
      <c r="M23" s="579"/>
    </row>
    <row r="24" spans="2:13" s="575" customFormat="1" ht="15.75" hidden="1" customHeight="1" x14ac:dyDescent="0.25">
      <c r="B24" s="579"/>
      <c r="C24" s="579"/>
      <c r="D24" s="579"/>
      <c r="E24" s="579"/>
      <c r="F24" s="579"/>
      <c r="G24" s="579"/>
      <c r="H24" s="579"/>
      <c r="I24" s="579"/>
      <c r="J24" s="579"/>
      <c r="K24" s="579"/>
      <c r="L24" s="579"/>
      <c r="M24" s="579"/>
    </row>
    <row r="25" spans="2:13" ht="24.75" customHeight="1" x14ac:dyDescent="0.25">
      <c r="B25" s="574" t="s">
        <v>68</v>
      </c>
      <c r="C25" s="574"/>
      <c r="D25" s="574"/>
      <c r="E25" s="574"/>
      <c r="F25" s="574"/>
      <c r="G25" s="574"/>
      <c r="H25" s="574"/>
      <c r="I25" s="574"/>
      <c r="J25" s="574"/>
      <c r="K25" s="574"/>
      <c r="L25" s="574"/>
      <c r="M25" s="574"/>
    </row>
    <row r="26" spans="2:13" x14ac:dyDescent="0.25">
      <c r="B26" s="580" t="s">
        <v>69</v>
      </c>
      <c r="C26" s="574"/>
      <c r="D26" s="574"/>
      <c r="E26" s="574"/>
      <c r="F26" s="574"/>
      <c r="G26" s="574"/>
      <c r="H26" s="574"/>
      <c r="I26" s="574"/>
      <c r="J26" s="574"/>
      <c r="K26" s="574"/>
      <c r="L26" s="574"/>
      <c r="M26" s="574"/>
    </row>
    <row r="27" spans="2:13" s="581" customFormat="1" ht="25.5" customHeight="1" x14ac:dyDescent="0.25">
      <c r="B27" s="582" t="s">
        <v>70</v>
      </c>
      <c r="C27" s="583"/>
      <c r="D27" s="583"/>
      <c r="E27" s="583"/>
      <c r="F27" s="583"/>
      <c r="G27" s="583"/>
      <c r="H27" s="583"/>
      <c r="I27" s="583"/>
      <c r="J27" s="583"/>
      <c r="K27" s="583"/>
      <c r="L27" s="583"/>
      <c r="M27" s="583"/>
    </row>
    <row r="28" spans="2:13" x14ac:dyDescent="0.25">
      <c r="B28" s="574" t="s">
        <v>72</v>
      </c>
      <c r="C28" s="574"/>
      <c r="D28" s="574"/>
      <c r="E28" s="574"/>
      <c r="F28" s="574"/>
      <c r="G28" s="574"/>
      <c r="H28" s="574"/>
      <c r="I28" s="574"/>
      <c r="J28" s="574"/>
      <c r="K28" s="574"/>
      <c r="L28" s="574"/>
      <c r="M28" s="574"/>
    </row>
    <row r="29" spans="2:13" x14ac:dyDescent="0.25">
      <c r="B29" s="574" t="s">
        <v>71</v>
      </c>
      <c r="C29" s="574"/>
      <c r="D29" s="574"/>
      <c r="E29" s="574"/>
      <c r="F29" s="574"/>
      <c r="G29" s="574"/>
      <c r="H29" s="574"/>
      <c r="I29" s="574"/>
      <c r="J29" s="574"/>
      <c r="K29" s="574"/>
      <c r="L29" s="574"/>
      <c r="M29" s="574"/>
    </row>
    <row r="30" spans="2:13" x14ac:dyDescent="0.25">
      <c r="B30" s="574"/>
      <c r="C30" s="574"/>
      <c r="D30" s="574"/>
      <c r="E30" s="574"/>
      <c r="F30" s="574"/>
      <c r="G30" s="574"/>
      <c r="H30" s="574"/>
      <c r="I30" s="574"/>
      <c r="J30" s="574"/>
      <c r="K30" s="574"/>
      <c r="L30" s="574"/>
      <c r="M30" s="574"/>
    </row>
    <row r="31" spans="2:13" ht="30" customHeight="1" x14ac:dyDescent="0.25">
      <c r="B31" s="574" t="s">
        <v>73</v>
      </c>
      <c r="C31" s="574"/>
      <c r="D31" s="574"/>
      <c r="E31" s="574"/>
      <c r="F31" s="574"/>
      <c r="G31" s="574"/>
      <c r="H31" s="574"/>
      <c r="I31" s="574"/>
      <c r="J31" s="574"/>
      <c r="K31" s="574"/>
      <c r="L31" s="574"/>
      <c r="M31" s="574"/>
    </row>
    <row r="32" spans="2:13" x14ac:dyDescent="0.25">
      <c r="B32" s="574" t="s">
        <v>74</v>
      </c>
      <c r="C32" s="574"/>
      <c r="D32" s="574"/>
      <c r="E32" s="574"/>
      <c r="F32" s="574"/>
      <c r="G32" s="574"/>
      <c r="H32" s="574"/>
      <c r="I32" s="574"/>
      <c r="J32" s="574"/>
      <c r="K32" s="574"/>
      <c r="L32" s="574"/>
      <c r="M32" s="574"/>
    </row>
    <row r="33" spans="2:13" ht="8.25" customHeight="1" x14ac:dyDescent="0.25">
      <c r="B33" s="574"/>
      <c r="C33" s="574"/>
      <c r="D33" s="574"/>
      <c r="E33" s="574"/>
      <c r="F33" s="574"/>
      <c r="G33" s="574"/>
      <c r="H33" s="574"/>
      <c r="I33" s="574"/>
      <c r="J33" s="574"/>
      <c r="K33" s="574"/>
      <c r="L33" s="574"/>
      <c r="M33" s="574"/>
    </row>
    <row r="34" spans="2:13" ht="41.25" customHeight="1" x14ac:dyDescent="0.25">
      <c r="B34" s="683" t="s">
        <v>186</v>
      </c>
      <c r="C34" s="683"/>
      <c r="D34" s="683"/>
      <c r="E34" s="683"/>
      <c r="F34" s="683"/>
      <c r="G34" s="683"/>
      <c r="H34" s="683"/>
      <c r="I34" s="683"/>
      <c r="J34" s="683"/>
      <c r="K34" s="683"/>
      <c r="L34" s="683"/>
      <c r="M34" s="683"/>
    </row>
    <row r="35" spans="2:13" ht="58.5" customHeight="1" x14ac:dyDescent="0.25">
      <c r="B35" s="683" t="s">
        <v>259</v>
      </c>
      <c r="C35" s="683"/>
      <c r="D35" s="683"/>
      <c r="E35" s="683"/>
      <c r="F35" s="683"/>
      <c r="G35" s="683"/>
      <c r="H35" s="683"/>
      <c r="I35" s="683"/>
      <c r="J35" s="683"/>
      <c r="K35" s="683"/>
      <c r="L35" s="683"/>
      <c r="M35" s="683"/>
    </row>
    <row r="36" spans="2:13" ht="95.25" customHeight="1" x14ac:dyDescent="0.25">
      <c r="B36" s="683" t="s">
        <v>276</v>
      </c>
      <c r="C36" s="683"/>
      <c r="D36" s="683"/>
      <c r="E36" s="683"/>
      <c r="F36" s="683"/>
      <c r="G36" s="683"/>
      <c r="H36" s="683"/>
      <c r="I36" s="683"/>
      <c r="J36" s="683"/>
      <c r="K36" s="683"/>
      <c r="L36" s="683"/>
      <c r="M36" s="683"/>
    </row>
    <row r="37" spans="2:13" ht="15.75" customHeight="1" x14ac:dyDescent="0.25">
      <c r="B37" s="683" t="s">
        <v>277</v>
      </c>
      <c r="C37" s="683"/>
      <c r="D37" s="683"/>
      <c r="E37" s="683"/>
      <c r="F37" s="683"/>
      <c r="G37" s="683"/>
      <c r="H37" s="683"/>
      <c r="I37" s="683"/>
      <c r="J37" s="683"/>
      <c r="K37" s="683"/>
      <c r="L37" s="683"/>
      <c r="M37" s="683"/>
    </row>
    <row r="38" spans="2:13" x14ac:dyDescent="0.25">
      <c r="B38" s="683"/>
      <c r="C38" s="683"/>
      <c r="D38" s="683"/>
      <c r="E38" s="683"/>
      <c r="F38" s="683"/>
      <c r="G38" s="683"/>
      <c r="H38" s="683"/>
      <c r="I38" s="683"/>
      <c r="J38" s="683"/>
      <c r="K38" s="683"/>
      <c r="L38" s="683"/>
      <c r="M38" s="683"/>
    </row>
    <row r="39" spans="2:13" ht="15.75" customHeight="1" x14ac:dyDescent="0.25">
      <c r="B39" s="683"/>
      <c r="C39" s="683"/>
      <c r="D39" s="683"/>
      <c r="E39" s="683"/>
      <c r="F39" s="683"/>
      <c r="G39" s="683"/>
      <c r="H39" s="683"/>
      <c r="I39" s="683"/>
      <c r="J39" s="683"/>
      <c r="K39" s="683"/>
      <c r="L39" s="683"/>
      <c r="M39" s="683"/>
    </row>
    <row r="40" spans="2:13" x14ac:dyDescent="0.25">
      <c r="B40" s="683"/>
      <c r="C40" s="683"/>
      <c r="D40" s="683"/>
      <c r="E40" s="683"/>
      <c r="F40" s="683"/>
      <c r="G40" s="683"/>
      <c r="H40" s="683"/>
      <c r="I40" s="683"/>
      <c r="J40" s="683"/>
      <c r="K40" s="683"/>
      <c r="L40" s="683"/>
      <c r="M40" s="683"/>
    </row>
    <row r="41" spans="2:13" x14ac:dyDescent="0.25">
      <c r="B41" s="683"/>
      <c r="C41" s="683"/>
      <c r="D41" s="683"/>
      <c r="E41" s="683"/>
      <c r="F41" s="683"/>
      <c r="G41" s="683"/>
      <c r="H41" s="683"/>
      <c r="I41" s="683"/>
      <c r="J41" s="683"/>
      <c r="K41" s="683"/>
      <c r="L41" s="683"/>
      <c r="M41" s="683"/>
    </row>
    <row r="42" spans="2:13" x14ac:dyDescent="0.25">
      <c r="B42" s="683"/>
      <c r="C42" s="683"/>
      <c r="D42" s="683"/>
      <c r="E42" s="683"/>
      <c r="F42" s="683"/>
      <c r="G42" s="683"/>
      <c r="H42" s="683"/>
      <c r="I42" s="683"/>
      <c r="J42" s="683"/>
      <c r="K42" s="683"/>
      <c r="L42" s="683"/>
      <c r="M42" s="683"/>
    </row>
    <row r="43" spans="2:13" x14ac:dyDescent="0.25">
      <c r="B43" s="683"/>
      <c r="C43" s="683"/>
      <c r="D43" s="683"/>
      <c r="E43" s="683"/>
      <c r="F43" s="683"/>
      <c r="G43" s="683"/>
      <c r="H43" s="683"/>
      <c r="I43" s="683"/>
      <c r="J43" s="683"/>
      <c r="K43" s="683"/>
      <c r="L43" s="683"/>
      <c r="M43" s="683"/>
    </row>
    <row r="44" spans="2:13" x14ac:dyDescent="0.25">
      <c r="B44" s="683"/>
      <c r="C44" s="683"/>
      <c r="D44" s="683"/>
      <c r="E44" s="683"/>
      <c r="F44" s="683"/>
      <c r="G44" s="683"/>
      <c r="H44" s="683"/>
      <c r="I44" s="683"/>
      <c r="J44" s="683"/>
      <c r="K44" s="683"/>
      <c r="L44" s="683"/>
      <c r="M44" s="683"/>
    </row>
    <row r="45" spans="2:13" x14ac:dyDescent="0.25">
      <c r="B45" s="683"/>
      <c r="C45" s="683"/>
      <c r="D45" s="683"/>
      <c r="E45" s="683"/>
      <c r="F45" s="683"/>
      <c r="G45" s="683"/>
      <c r="H45" s="683"/>
      <c r="I45" s="683"/>
      <c r="J45" s="683"/>
      <c r="K45" s="683"/>
      <c r="L45" s="683"/>
      <c r="M45" s="683"/>
    </row>
    <row r="46" spans="2:13" x14ac:dyDescent="0.25">
      <c r="B46" s="683"/>
      <c r="C46" s="683"/>
      <c r="D46" s="683"/>
      <c r="E46" s="683"/>
      <c r="F46" s="683"/>
      <c r="G46" s="683"/>
      <c r="H46" s="683"/>
      <c r="I46" s="683"/>
      <c r="J46" s="683"/>
      <c r="K46" s="683"/>
      <c r="L46" s="683"/>
      <c r="M46" s="683"/>
    </row>
    <row r="47" spans="2:13" x14ac:dyDescent="0.25">
      <c r="B47" s="683"/>
      <c r="C47" s="683"/>
      <c r="D47" s="683"/>
      <c r="E47" s="683"/>
      <c r="F47" s="683"/>
      <c r="G47" s="683"/>
      <c r="H47" s="683"/>
      <c r="I47" s="683"/>
      <c r="J47" s="683"/>
      <c r="K47" s="683"/>
      <c r="L47" s="683"/>
      <c r="M47" s="683"/>
    </row>
    <row r="48" spans="2:13" x14ac:dyDescent="0.25">
      <c r="B48" s="683"/>
      <c r="C48" s="683"/>
      <c r="D48" s="683"/>
      <c r="E48" s="683"/>
      <c r="F48" s="683"/>
      <c r="G48" s="683"/>
      <c r="H48" s="683"/>
      <c r="I48" s="683"/>
      <c r="J48" s="683"/>
      <c r="K48" s="683"/>
      <c r="L48" s="683"/>
      <c r="M48" s="683"/>
    </row>
    <row r="49" spans="2:13" x14ac:dyDescent="0.25">
      <c r="B49" s="683"/>
      <c r="C49" s="683"/>
      <c r="D49" s="683"/>
      <c r="E49" s="683"/>
      <c r="F49" s="683"/>
      <c r="G49" s="683"/>
      <c r="H49" s="683"/>
      <c r="I49" s="683"/>
      <c r="J49" s="683"/>
      <c r="K49" s="683"/>
      <c r="L49" s="683"/>
      <c r="M49" s="683"/>
    </row>
    <row r="50" spans="2:13" x14ac:dyDescent="0.25">
      <c r="B50" s="683"/>
      <c r="C50" s="683"/>
      <c r="D50" s="683"/>
      <c r="E50" s="683"/>
      <c r="F50" s="683"/>
      <c r="G50" s="683"/>
      <c r="H50" s="683"/>
      <c r="I50" s="683"/>
      <c r="J50" s="683"/>
      <c r="K50" s="683"/>
      <c r="L50" s="683"/>
      <c r="M50" s="683"/>
    </row>
    <row r="51" spans="2:13" x14ac:dyDescent="0.25">
      <c r="B51" s="683"/>
      <c r="C51" s="683"/>
      <c r="D51" s="683"/>
      <c r="E51" s="683"/>
      <c r="F51" s="683"/>
      <c r="G51" s="683"/>
      <c r="H51" s="683"/>
      <c r="I51" s="683"/>
      <c r="J51" s="683"/>
      <c r="K51" s="683"/>
      <c r="L51" s="683"/>
      <c r="M51" s="683"/>
    </row>
    <row r="52" spans="2:13" x14ac:dyDescent="0.25">
      <c r="B52" s="683"/>
      <c r="C52" s="683"/>
      <c r="D52" s="683"/>
      <c r="E52" s="683"/>
      <c r="F52" s="683"/>
      <c r="G52" s="683"/>
      <c r="H52" s="683"/>
      <c r="I52" s="683"/>
      <c r="J52" s="683"/>
      <c r="K52" s="683"/>
      <c r="L52" s="683"/>
      <c r="M52" s="683"/>
    </row>
    <row r="53" spans="2:13" x14ac:dyDescent="0.25">
      <c r="B53" s="683"/>
      <c r="C53" s="683"/>
      <c r="D53" s="683"/>
      <c r="E53" s="683"/>
      <c r="F53" s="683"/>
      <c r="G53" s="683"/>
      <c r="H53" s="683"/>
      <c r="I53" s="683"/>
      <c r="J53" s="683"/>
      <c r="K53" s="683"/>
      <c r="L53" s="683"/>
      <c r="M53" s="683"/>
    </row>
    <row r="54" spans="2:13" x14ac:dyDescent="0.25">
      <c r="B54" s="683"/>
      <c r="C54" s="683"/>
      <c r="D54" s="683"/>
      <c r="E54" s="683"/>
      <c r="F54" s="683"/>
      <c r="G54" s="683"/>
      <c r="H54" s="683"/>
      <c r="I54" s="683"/>
      <c r="J54" s="683"/>
      <c r="K54" s="683"/>
      <c r="L54" s="683"/>
      <c r="M54" s="683"/>
    </row>
    <row r="55" spans="2:13" x14ac:dyDescent="0.25">
      <c r="B55" s="683"/>
      <c r="C55" s="683"/>
      <c r="D55" s="683"/>
      <c r="E55" s="683"/>
      <c r="F55" s="683"/>
      <c r="G55" s="683"/>
      <c r="H55" s="683"/>
      <c r="I55" s="683"/>
      <c r="J55" s="683"/>
      <c r="K55" s="683"/>
      <c r="L55" s="683"/>
      <c r="M55" s="683"/>
    </row>
    <row r="56" spans="2:13" x14ac:dyDescent="0.25">
      <c r="B56" s="683"/>
      <c r="C56" s="683"/>
      <c r="D56" s="683"/>
      <c r="E56" s="683"/>
      <c r="F56" s="683"/>
      <c r="G56" s="683"/>
      <c r="H56" s="683"/>
      <c r="I56" s="683"/>
      <c r="J56" s="683"/>
      <c r="K56" s="683"/>
      <c r="L56" s="683"/>
      <c r="M56" s="683"/>
    </row>
    <row r="57" spans="2:13" x14ac:dyDescent="0.25">
      <c r="B57" s="683"/>
      <c r="C57" s="683"/>
      <c r="D57" s="683"/>
      <c r="E57" s="683"/>
      <c r="F57" s="683"/>
      <c r="G57" s="683"/>
      <c r="H57" s="683"/>
      <c r="I57" s="683"/>
      <c r="J57" s="683"/>
      <c r="K57" s="683"/>
      <c r="L57" s="683"/>
      <c r="M57" s="683"/>
    </row>
    <row r="58" spans="2:13" x14ac:dyDescent="0.25">
      <c r="B58" s="683"/>
      <c r="C58" s="683"/>
      <c r="D58" s="683"/>
      <c r="E58" s="683"/>
      <c r="F58" s="683"/>
      <c r="G58" s="683"/>
      <c r="H58" s="683"/>
      <c r="I58" s="683"/>
      <c r="J58" s="683"/>
      <c r="K58" s="683"/>
      <c r="L58" s="683"/>
      <c r="M58" s="683"/>
    </row>
    <row r="59" spans="2:13" x14ac:dyDescent="0.25">
      <c r="B59" s="683"/>
      <c r="C59" s="683"/>
      <c r="D59" s="683"/>
      <c r="E59" s="683"/>
      <c r="F59" s="683"/>
      <c r="G59" s="683"/>
      <c r="H59" s="683"/>
      <c r="I59" s="683"/>
      <c r="J59" s="683"/>
      <c r="K59" s="683"/>
      <c r="L59" s="683"/>
      <c r="M59" s="683"/>
    </row>
    <row r="60" spans="2:13" x14ac:dyDescent="0.25">
      <c r="B60" s="683"/>
      <c r="C60" s="683"/>
      <c r="D60" s="683"/>
      <c r="E60" s="683"/>
      <c r="F60" s="683"/>
      <c r="G60" s="683"/>
      <c r="H60" s="683"/>
      <c r="I60" s="683"/>
      <c r="J60" s="683"/>
      <c r="K60" s="683"/>
      <c r="L60" s="683"/>
      <c r="M60" s="683"/>
    </row>
    <row r="61" spans="2:13" x14ac:dyDescent="0.25">
      <c r="B61" s="683"/>
      <c r="C61" s="683"/>
      <c r="D61" s="683"/>
      <c r="E61" s="683"/>
      <c r="F61" s="683"/>
      <c r="G61" s="683"/>
      <c r="H61" s="683"/>
      <c r="I61" s="683"/>
      <c r="J61" s="683"/>
      <c r="K61" s="683"/>
      <c r="L61" s="683"/>
      <c r="M61" s="683"/>
    </row>
    <row r="62" spans="2:13" x14ac:dyDescent="0.25">
      <c r="B62" s="683"/>
      <c r="C62" s="683"/>
      <c r="D62" s="683"/>
      <c r="E62" s="683"/>
      <c r="F62" s="683"/>
      <c r="G62" s="683"/>
      <c r="H62" s="683"/>
      <c r="I62" s="683"/>
      <c r="J62" s="683"/>
      <c r="K62" s="683"/>
      <c r="L62" s="683"/>
      <c r="M62" s="683"/>
    </row>
    <row r="63" spans="2:13" x14ac:dyDescent="0.25">
      <c r="B63" s="683"/>
      <c r="C63" s="683"/>
      <c r="D63" s="683"/>
      <c r="E63" s="683"/>
      <c r="F63" s="683"/>
      <c r="G63" s="683"/>
      <c r="H63" s="683"/>
      <c r="I63" s="683"/>
      <c r="J63" s="683"/>
      <c r="K63" s="683"/>
      <c r="L63" s="683"/>
      <c r="M63" s="683"/>
    </row>
    <row r="64" spans="2:13" x14ac:dyDescent="0.25">
      <c r="B64" s="683"/>
      <c r="C64" s="683"/>
      <c r="D64" s="683"/>
      <c r="E64" s="683"/>
      <c r="F64" s="683"/>
      <c r="G64" s="683"/>
      <c r="H64" s="683"/>
      <c r="I64" s="683"/>
      <c r="J64" s="683"/>
      <c r="K64" s="683"/>
      <c r="L64" s="683"/>
      <c r="M64" s="683"/>
    </row>
    <row r="65" spans="2:13" x14ac:dyDescent="0.25">
      <c r="B65" s="683"/>
      <c r="C65" s="683"/>
      <c r="D65" s="683"/>
      <c r="E65" s="683"/>
      <c r="F65" s="683"/>
      <c r="G65" s="683"/>
      <c r="H65" s="683"/>
      <c r="I65" s="683"/>
      <c r="J65" s="683"/>
      <c r="K65" s="683"/>
      <c r="L65" s="683"/>
      <c r="M65" s="683"/>
    </row>
    <row r="66" spans="2:13" x14ac:dyDescent="0.25">
      <c r="B66" s="683"/>
      <c r="C66" s="683"/>
      <c r="D66" s="683"/>
      <c r="E66" s="683"/>
      <c r="F66" s="683"/>
      <c r="G66" s="683"/>
      <c r="H66" s="683"/>
      <c r="I66" s="683"/>
      <c r="J66" s="683"/>
      <c r="K66" s="683"/>
      <c r="L66" s="683"/>
      <c r="M66" s="683"/>
    </row>
    <row r="67" spans="2:13" x14ac:dyDescent="0.25">
      <c r="B67" s="683"/>
      <c r="C67" s="683"/>
      <c r="D67" s="683"/>
      <c r="E67" s="683"/>
      <c r="F67" s="683"/>
      <c r="G67" s="683"/>
      <c r="H67" s="683"/>
      <c r="I67" s="683"/>
      <c r="J67" s="683"/>
      <c r="K67" s="683"/>
      <c r="L67" s="683"/>
      <c r="M67" s="683"/>
    </row>
    <row r="68" spans="2:13" x14ac:dyDescent="0.25">
      <c r="B68" s="683"/>
      <c r="C68" s="683"/>
      <c r="D68" s="683"/>
      <c r="E68" s="683"/>
      <c r="F68" s="683"/>
      <c r="G68" s="683"/>
      <c r="H68" s="683"/>
      <c r="I68" s="683"/>
      <c r="J68" s="683"/>
      <c r="K68" s="683"/>
      <c r="L68" s="683"/>
      <c r="M68" s="683"/>
    </row>
    <row r="69" spans="2:13" x14ac:dyDescent="0.25">
      <c r="B69" s="683"/>
      <c r="C69" s="683"/>
      <c r="D69" s="683"/>
      <c r="E69" s="683"/>
      <c r="F69" s="683"/>
      <c r="G69" s="683"/>
      <c r="H69" s="683"/>
      <c r="I69" s="683"/>
      <c r="J69" s="683"/>
      <c r="K69" s="683"/>
      <c r="L69" s="683"/>
      <c r="M69" s="683"/>
    </row>
    <row r="70" spans="2:13" x14ac:dyDescent="0.25">
      <c r="B70" s="683"/>
      <c r="C70" s="683"/>
      <c r="D70" s="683"/>
      <c r="E70" s="683"/>
      <c r="F70" s="683"/>
      <c r="G70" s="683"/>
      <c r="H70" s="683"/>
      <c r="I70" s="683"/>
      <c r="J70" s="683"/>
      <c r="K70" s="683"/>
      <c r="L70" s="683"/>
      <c r="M70" s="683"/>
    </row>
    <row r="71" spans="2:13" x14ac:dyDescent="0.25">
      <c r="B71" s="683"/>
      <c r="C71" s="683"/>
      <c r="D71" s="683"/>
      <c r="E71" s="683"/>
      <c r="F71" s="683"/>
      <c r="G71" s="683"/>
      <c r="H71" s="683"/>
      <c r="I71" s="683"/>
      <c r="J71" s="683"/>
      <c r="K71" s="683"/>
      <c r="L71" s="683"/>
      <c r="M71" s="683"/>
    </row>
    <row r="72" spans="2:13" x14ac:dyDescent="0.25">
      <c r="B72" s="683"/>
      <c r="C72" s="683"/>
      <c r="D72" s="683"/>
      <c r="E72" s="683"/>
      <c r="F72" s="683"/>
      <c r="G72" s="683"/>
      <c r="H72" s="683"/>
      <c r="I72" s="683"/>
      <c r="J72" s="683"/>
      <c r="K72" s="683"/>
      <c r="L72" s="683"/>
      <c r="M72" s="683"/>
    </row>
    <row r="73" spans="2:13" x14ac:dyDescent="0.25">
      <c r="B73" s="683"/>
      <c r="C73" s="683"/>
      <c r="D73" s="683"/>
      <c r="E73" s="683"/>
      <c r="F73" s="683"/>
      <c r="G73" s="683"/>
      <c r="H73" s="683"/>
      <c r="I73" s="683"/>
      <c r="J73" s="683"/>
      <c r="K73" s="683"/>
      <c r="L73" s="683"/>
      <c r="M73" s="683"/>
    </row>
    <row r="74" spans="2:13" x14ac:dyDescent="0.25">
      <c r="B74" s="683"/>
      <c r="C74" s="683"/>
      <c r="D74" s="683"/>
      <c r="E74" s="683"/>
      <c r="F74" s="683"/>
      <c r="G74" s="683"/>
      <c r="H74" s="683"/>
      <c r="I74" s="683"/>
      <c r="J74" s="683"/>
      <c r="K74" s="683"/>
      <c r="L74" s="683"/>
      <c r="M74" s="683"/>
    </row>
    <row r="75" spans="2:13" x14ac:dyDescent="0.25">
      <c r="B75" s="683"/>
      <c r="C75" s="683"/>
      <c r="D75" s="683"/>
      <c r="E75" s="683"/>
      <c r="F75" s="683"/>
      <c r="G75" s="683"/>
      <c r="H75" s="683"/>
      <c r="I75" s="683"/>
      <c r="J75" s="683"/>
      <c r="K75" s="683"/>
      <c r="L75" s="683"/>
      <c r="M75" s="683"/>
    </row>
    <row r="76" spans="2:13" x14ac:dyDescent="0.25">
      <c r="B76" s="683"/>
      <c r="C76" s="683"/>
      <c r="D76" s="683"/>
      <c r="E76" s="683"/>
      <c r="F76" s="683"/>
      <c r="G76" s="683"/>
      <c r="H76" s="683"/>
      <c r="I76" s="683"/>
      <c r="J76" s="683"/>
      <c r="K76" s="683"/>
      <c r="L76" s="683"/>
      <c r="M76" s="683"/>
    </row>
    <row r="77" spans="2:13" x14ac:dyDescent="0.25">
      <c r="B77" s="683"/>
      <c r="C77" s="683"/>
      <c r="D77" s="683"/>
      <c r="E77" s="683"/>
      <c r="F77" s="683"/>
      <c r="G77" s="683"/>
      <c r="H77" s="683"/>
      <c r="I77" s="683"/>
      <c r="J77" s="683"/>
      <c r="K77" s="683"/>
      <c r="L77" s="683"/>
      <c r="M77" s="683"/>
    </row>
    <row r="78" spans="2:13" x14ac:dyDescent="0.25">
      <c r="B78" s="683"/>
      <c r="C78" s="683"/>
      <c r="D78" s="683"/>
      <c r="E78" s="683"/>
      <c r="F78" s="683"/>
      <c r="G78" s="683"/>
      <c r="H78" s="683"/>
      <c r="I78" s="683"/>
      <c r="J78" s="683"/>
      <c r="K78" s="683"/>
      <c r="L78" s="683"/>
      <c r="M78" s="683"/>
    </row>
    <row r="79" spans="2:13" x14ac:dyDescent="0.25">
      <c r="B79" s="683"/>
      <c r="C79" s="683"/>
      <c r="D79" s="683"/>
      <c r="E79" s="683"/>
      <c r="F79" s="683"/>
      <c r="G79" s="683"/>
      <c r="H79" s="683"/>
      <c r="I79" s="683"/>
      <c r="J79" s="683"/>
      <c r="K79" s="683"/>
      <c r="L79" s="683"/>
      <c r="M79" s="683"/>
    </row>
    <row r="80" spans="2:13" x14ac:dyDescent="0.25">
      <c r="B80" s="683"/>
      <c r="C80" s="683"/>
      <c r="D80" s="683"/>
      <c r="E80" s="683"/>
      <c r="F80" s="683"/>
      <c r="G80" s="683"/>
      <c r="H80" s="683"/>
      <c r="I80" s="683"/>
      <c r="J80" s="683"/>
      <c r="K80" s="683"/>
      <c r="L80" s="683"/>
      <c r="M80" s="683"/>
    </row>
    <row r="81" spans="2:13" x14ac:dyDescent="0.25">
      <c r="B81" s="683"/>
      <c r="C81" s="683"/>
      <c r="D81" s="683"/>
      <c r="E81" s="683"/>
      <c r="F81" s="683"/>
      <c r="G81" s="683"/>
      <c r="H81" s="683"/>
      <c r="I81" s="683"/>
      <c r="J81" s="683"/>
      <c r="K81" s="683"/>
      <c r="L81" s="683"/>
      <c r="M81" s="683"/>
    </row>
    <row r="82" spans="2:13" x14ac:dyDescent="0.25">
      <c r="B82" s="683"/>
      <c r="C82" s="683"/>
      <c r="D82" s="683"/>
      <c r="E82" s="683"/>
      <c r="F82" s="683"/>
      <c r="G82" s="683"/>
      <c r="H82" s="683"/>
      <c r="I82" s="683"/>
      <c r="J82" s="683"/>
      <c r="K82" s="683"/>
      <c r="L82" s="683"/>
      <c r="M82" s="683"/>
    </row>
    <row r="83" spans="2:13" x14ac:dyDescent="0.25">
      <c r="B83" s="683"/>
      <c r="C83" s="683"/>
      <c r="D83" s="683"/>
      <c r="E83" s="683"/>
      <c r="F83" s="683"/>
      <c r="G83" s="683"/>
      <c r="H83" s="683"/>
      <c r="I83" s="683"/>
      <c r="J83" s="683"/>
      <c r="K83" s="683"/>
      <c r="L83" s="683"/>
      <c r="M83" s="683"/>
    </row>
    <row r="84" spans="2:13" x14ac:dyDescent="0.25">
      <c r="B84" s="683"/>
      <c r="C84" s="683"/>
      <c r="D84" s="683"/>
      <c r="E84" s="683"/>
      <c r="F84" s="683"/>
      <c r="G84" s="683"/>
      <c r="H84" s="683"/>
      <c r="I84" s="683"/>
      <c r="J84" s="683"/>
      <c r="K84" s="683"/>
      <c r="L84" s="683"/>
      <c r="M84" s="683"/>
    </row>
    <row r="85" spans="2:13" x14ac:dyDescent="0.25">
      <c r="B85" s="683"/>
      <c r="C85" s="683"/>
      <c r="D85" s="683"/>
      <c r="E85" s="683"/>
      <c r="F85" s="683"/>
      <c r="G85" s="683"/>
      <c r="H85" s="683"/>
      <c r="I85" s="683"/>
      <c r="J85" s="683"/>
      <c r="K85" s="683"/>
      <c r="L85" s="683"/>
      <c r="M85" s="683"/>
    </row>
    <row r="86" spans="2:13" x14ac:dyDescent="0.25">
      <c r="B86" s="683"/>
      <c r="C86" s="683"/>
      <c r="D86" s="683"/>
      <c r="E86" s="683"/>
      <c r="F86" s="683"/>
      <c r="G86" s="683"/>
      <c r="H86" s="683"/>
      <c r="I86" s="683"/>
      <c r="J86" s="683"/>
      <c r="K86" s="683"/>
      <c r="L86" s="683"/>
      <c r="M86" s="683"/>
    </row>
    <row r="87" spans="2:13" x14ac:dyDescent="0.25">
      <c r="B87" s="683"/>
      <c r="C87" s="683"/>
      <c r="D87" s="683"/>
      <c r="E87" s="683"/>
      <c r="F87" s="683"/>
      <c r="G87" s="683"/>
      <c r="H87" s="683"/>
      <c r="I87" s="683"/>
      <c r="J87" s="683"/>
      <c r="K87" s="683"/>
      <c r="L87" s="683"/>
      <c r="M87" s="683"/>
    </row>
    <row r="88" spans="2:13" x14ac:dyDescent="0.25">
      <c r="B88" s="683"/>
      <c r="C88" s="683"/>
      <c r="D88" s="683"/>
      <c r="E88" s="683"/>
      <c r="F88" s="683"/>
      <c r="G88" s="683"/>
      <c r="H88" s="683"/>
      <c r="I88" s="683"/>
      <c r="J88" s="683"/>
      <c r="K88" s="683"/>
      <c r="L88" s="683"/>
      <c r="M88" s="683"/>
    </row>
    <row r="89" spans="2:13" x14ac:dyDescent="0.25">
      <c r="B89" s="683"/>
      <c r="C89" s="683"/>
      <c r="D89" s="683"/>
      <c r="E89" s="683"/>
      <c r="F89" s="683"/>
      <c r="G89" s="683"/>
      <c r="H89" s="683"/>
      <c r="I89" s="683"/>
      <c r="J89" s="683"/>
      <c r="K89" s="683"/>
      <c r="L89" s="683"/>
      <c r="M89" s="683"/>
    </row>
    <row r="90" spans="2:13" x14ac:dyDescent="0.25">
      <c r="B90" s="683"/>
      <c r="C90" s="683"/>
      <c r="D90" s="683"/>
      <c r="E90" s="683"/>
      <c r="F90" s="683"/>
      <c r="G90" s="683"/>
      <c r="H90" s="683"/>
      <c r="I90" s="683"/>
      <c r="J90" s="683"/>
      <c r="K90" s="683"/>
      <c r="L90" s="683"/>
      <c r="M90" s="683"/>
    </row>
    <row r="91" spans="2:13" x14ac:dyDescent="0.25">
      <c r="B91" s="683"/>
      <c r="C91" s="683"/>
      <c r="D91" s="683"/>
      <c r="E91" s="683"/>
      <c r="F91" s="683"/>
      <c r="G91" s="683"/>
      <c r="H91" s="683"/>
      <c r="I91" s="683"/>
      <c r="J91" s="683"/>
      <c r="K91" s="683"/>
      <c r="L91" s="683"/>
      <c r="M91" s="683"/>
    </row>
    <row r="92" spans="2:13" x14ac:dyDescent="0.25">
      <c r="B92" s="683"/>
      <c r="C92" s="683"/>
      <c r="D92" s="683"/>
      <c r="E92" s="683"/>
      <c r="F92" s="683"/>
      <c r="G92" s="683"/>
      <c r="H92" s="683"/>
      <c r="I92" s="683"/>
      <c r="J92" s="683"/>
      <c r="K92" s="683"/>
      <c r="L92" s="683"/>
      <c r="M92" s="683"/>
    </row>
    <row r="93" spans="2:13" x14ac:dyDescent="0.25">
      <c r="B93" s="683"/>
      <c r="C93" s="683"/>
      <c r="D93" s="683"/>
      <c r="E93" s="683"/>
      <c r="F93" s="683"/>
      <c r="G93" s="683"/>
      <c r="H93" s="683"/>
      <c r="I93" s="683"/>
      <c r="J93" s="683"/>
      <c r="K93" s="683"/>
      <c r="L93" s="683"/>
      <c r="M93" s="683"/>
    </row>
    <row r="94" spans="2:13" x14ac:dyDescent="0.25">
      <c r="B94" s="683"/>
      <c r="C94" s="683"/>
      <c r="D94" s="683"/>
      <c r="E94" s="683"/>
      <c r="F94" s="683"/>
      <c r="G94" s="683"/>
      <c r="H94" s="683"/>
      <c r="I94" s="683"/>
      <c r="J94" s="683"/>
      <c r="K94" s="683"/>
      <c r="L94" s="683"/>
      <c r="M94" s="683"/>
    </row>
    <row r="95" spans="2:13" x14ac:dyDescent="0.25">
      <c r="B95" s="683"/>
      <c r="C95" s="683"/>
      <c r="D95" s="683"/>
      <c r="E95" s="683"/>
      <c r="F95" s="683"/>
      <c r="G95" s="683"/>
      <c r="H95" s="683"/>
      <c r="I95" s="683"/>
      <c r="J95" s="683"/>
      <c r="K95" s="683"/>
      <c r="L95" s="683"/>
      <c r="M95" s="683"/>
    </row>
    <row r="96" spans="2:13" x14ac:dyDescent="0.25">
      <c r="B96" s="683"/>
      <c r="C96" s="683"/>
      <c r="D96" s="683"/>
      <c r="E96" s="683"/>
      <c r="F96" s="683"/>
      <c r="G96" s="683"/>
      <c r="H96" s="683"/>
      <c r="I96" s="683"/>
      <c r="J96" s="683"/>
      <c r="K96" s="683"/>
      <c r="L96" s="683"/>
      <c r="M96" s="683"/>
    </row>
    <row r="97" spans="1:14" x14ac:dyDescent="0.25">
      <c r="B97" s="683"/>
      <c r="C97" s="683"/>
      <c r="D97" s="683"/>
      <c r="E97" s="683"/>
      <c r="F97" s="683"/>
      <c r="G97" s="683"/>
      <c r="H97" s="683"/>
      <c r="I97" s="683"/>
      <c r="J97" s="683"/>
      <c r="K97" s="683"/>
      <c r="L97" s="683"/>
      <c r="M97" s="683"/>
    </row>
    <row r="98" spans="1:14" x14ac:dyDescent="0.25">
      <c r="B98" s="683"/>
      <c r="C98" s="683"/>
      <c r="D98" s="683"/>
      <c r="E98" s="683"/>
      <c r="F98" s="683"/>
      <c r="G98" s="683"/>
      <c r="H98" s="683"/>
      <c r="I98" s="683"/>
      <c r="J98" s="683"/>
      <c r="K98" s="683"/>
      <c r="L98" s="683"/>
      <c r="M98" s="683"/>
    </row>
    <row r="99" spans="1:14" x14ac:dyDescent="0.25">
      <c r="B99" s="683"/>
      <c r="C99" s="683"/>
      <c r="D99" s="683"/>
      <c r="E99" s="683"/>
      <c r="F99" s="683"/>
      <c r="G99" s="683"/>
      <c r="H99" s="683"/>
      <c r="I99" s="683"/>
      <c r="J99" s="683"/>
      <c r="K99" s="683"/>
      <c r="L99" s="683"/>
      <c r="M99" s="683"/>
    </row>
    <row r="100" spans="1:14" x14ac:dyDescent="0.25">
      <c r="B100" s="683"/>
      <c r="C100" s="683"/>
      <c r="D100" s="683"/>
      <c r="E100" s="683"/>
      <c r="F100" s="683"/>
      <c r="G100" s="683"/>
      <c r="H100" s="683"/>
      <c r="I100" s="683"/>
      <c r="J100" s="683"/>
      <c r="K100" s="683"/>
      <c r="L100" s="683"/>
      <c r="M100" s="683"/>
    </row>
    <row r="101" spans="1:14" x14ac:dyDescent="0.25">
      <c r="B101" s="683"/>
      <c r="C101" s="683"/>
      <c r="D101" s="683"/>
      <c r="E101" s="683"/>
      <c r="F101" s="683"/>
      <c r="G101" s="683"/>
      <c r="H101" s="683"/>
      <c r="I101" s="683"/>
      <c r="J101" s="683"/>
      <c r="K101" s="683"/>
      <c r="L101" s="683"/>
      <c r="M101" s="683"/>
    </row>
    <row r="102" spans="1:14" x14ac:dyDescent="0.25">
      <c r="B102" s="683"/>
      <c r="C102" s="683"/>
      <c r="D102" s="683"/>
      <c r="E102" s="683"/>
      <c r="F102" s="683"/>
      <c r="G102" s="683"/>
      <c r="H102" s="683"/>
      <c r="I102" s="683"/>
      <c r="J102" s="683"/>
      <c r="K102" s="683"/>
      <c r="L102" s="683"/>
      <c r="M102" s="683"/>
    </row>
    <row r="103" spans="1:14" x14ac:dyDescent="0.25">
      <c r="B103" s="683"/>
      <c r="C103" s="683"/>
      <c r="D103" s="683"/>
      <c r="E103" s="683"/>
      <c r="F103" s="683"/>
      <c r="G103" s="683"/>
      <c r="H103" s="683"/>
      <c r="I103" s="683"/>
      <c r="J103" s="683"/>
      <c r="K103" s="683"/>
      <c r="L103" s="683"/>
      <c r="M103" s="683"/>
    </row>
    <row r="104" spans="1:14" x14ac:dyDescent="0.25">
      <c r="B104" s="683"/>
      <c r="C104" s="683"/>
      <c r="D104" s="683"/>
      <c r="E104" s="683"/>
      <c r="F104" s="683"/>
      <c r="G104" s="683"/>
      <c r="H104" s="683"/>
      <c r="I104" s="683"/>
      <c r="J104" s="683"/>
      <c r="K104" s="683"/>
      <c r="L104" s="683"/>
      <c r="M104" s="683"/>
    </row>
    <row r="105" spans="1:14" s="584" customFormat="1" x14ac:dyDescent="0.25">
      <c r="A105" s="572"/>
      <c r="B105" s="572"/>
      <c r="C105" s="572"/>
      <c r="D105" s="572"/>
      <c r="E105" s="572"/>
      <c r="F105" s="572"/>
      <c r="G105" s="572"/>
      <c r="H105" s="572"/>
      <c r="I105" s="572"/>
      <c r="J105" s="572"/>
      <c r="K105" s="572"/>
      <c r="L105" s="572"/>
      <c r="M105" s="572"/>
      <c r="N105" s="572"/>
    </row>
    <row r="106" spans="1:14" x14ac:dyDescent="0.25">
      <c r="B106" s="585"/>
      <c r="C106" s="585"/>
      <c r="D106" s="585"/>
      <c r="E106" s="585"/>
      <c r="F106" s="585"/>
      <c r="G106" s="585"/>
      <c r="H106" s="585"/>
      <c r="I106" s="585"/>
      <c r="J106" s="585"/>
      <c r="K106" s="585"/>
      <c r="L106" s="585"/>
      <c r="M106" s="585"/>
    </row>
    <row r="107" spans="1:14" x14ac:dyDescent="0.25">
      <c r="B107" s="585"/>
      <c r="C107" s="585"/>
      <c r="D107" s="585"/>
      <c r="E107" s="585"/>
      <c r="F107" s="585"/>
      <c r="G107" s="585"/>
      <c r="H107" s="585"/>
      <c r="I107" s="585"/>
      <c r="J107" s="585"/>
      <c r="K107" s="585"/>
      <c r="L107" s="585"/>
      <c r="M107" s="585"/>
    </row>
    <row r="108" spans="1:14" x14ac:dyDescent="0.25">
      <c r="B108" s="585"/>
      <c r="C108" s="585"/>
      <c r="D108" s="585"/>
      <c r="E108" s="585"/>
      <c r="F108" s="585"/>
      <c r="G108" s="585"/>
      <c r="H108" s="585"/>
      <c r="I108" s="585"/>
      <c r="J108" s="585"/>
      <c r="K108" s="585"/>
      <c r="L108" s="585"/>
      <c r="M108" s="585"/>
    </row>
    <row r="109" spans="1:14" x14ac:dyDescent="0.25">
      <c r="B109" s="585"/>
      <c r="C109" s="585"/>
      <c r="D109" s="585"/>
      <c r="E109" s="585"/>
      <c r="F109" s="585"/>
      <c r="G109" s="585"/>
      <c r="H109" s="585"/>
      <c r="I109" s="585"/>
      <c r="J109" s="585"/>
      <c r="K109" s="585"/>
      <c r="L109" s="585"/>
      <c r="M109" s="585"/>
    </row>
    <row r="110" spans="1:14" x14ac:dyDescent="0.25">
      <c r="B110" s="585"/>
      <c r="C110" s="585"/>
      <c r="D110" s="585"/>
      <c r="E110" s="585"/>
      <c r="F110" s="585"/>
      <c r="G110" s="585"/>
      <c r="H110" s="585"/>
      <c r="I110" s="585"/>
      <c r="J110" s="585"/>
      <c r="K110" s="585"/>
      <c r="L110" s="585"/>
      <c r="M110" s="585"/>
    </row>
    <row r="111" spans="1:14" x14ac:dyDescent="0.25">
      <c r="B111" s="585"/>
      <c r="C111" s="585"/>
      <c r="D111" s="585"/>
      <c r="E111" s="585"/>
      <c r="F111" s="585"/>
      <c r="G111" s="585"/>
      <c r="H111" s="585"/>
      <c r="I111" s="585"/>
      <c r="J111" s="585"/>
      <c r="K111" s="585"/>
      <c r="L111" s="585"/>
      <c r="M111" s="585"/>
    </row>
    <row r="112" spans="1:14" x14ac:dyDescent="0.25">
      <c r="B112" s="585"/>
      <c r="C112" s="585"/>
      <c r="D112" s="585"/>
      <c r="E112" s="585"/>
      <c r="F112" s="585"/>
      <c r="G112" s="585"/>
      <c r="H112" s="585"/>
      <c r="I112" s="585"/>
      <c r="J112" s="585"/>
      <c r="K112" s="585"/>
      <c r="L112" s="585"/>
      <c r="M112" s="585"/>
    </row>
    <row r="113" spans="2:13" x14ac:dyDescent="0.25">
      <c r="B113" s="585"/>
      <c r="C113" s="585"/>
      <c r="D113" s="585"/>
      <c r="E113" s="585"/>
      <c r="F113" s="585"/>
      <c r="G113" s="585"/>
      <c r="H113" s="585"/>
      <c r="I113" s="585"/>
      <c r="J113" s="585"/>
      <c r="K113" s="585"/>
      <c r="L113" s="585"/>
      <c r="M113" s="585"/>
    </row>
    <row r="114" spans="2:13" x14ac:dyDescent="0.25">
      <c r="B114" s="585"/>
      <c r="C114" s="585"/>
      <c r="D114" s="585"/>
      <c r="E114" s="585"/>
      <c r="F114" s="585"/>
      <c r="G114" s="585"/>
      <c r="H114" s="585"/>
      <c r="I114" s="585"/>
      <c r="J114" s="585"/>
      <c r="K114" s="585"/>
      <c r="L114" s="585"/>
      <c r="M114" s="585"/>
    </row>
    <row r="115" spans="2:13" x14ac:dyDescent="0.25">
      <c r="B115" s="585"/>
      <c r="C115" s="585"/>
      <c r="D115" s="585"/>
      <c r="E115" s="585"/>
      <c r="F115" s="585"/>
      <c r="G115" s="585"/>
      <c r="H115" s="585"/>
      <c r="I115" s="585"/>
      <c r="J115" s="585"/>
      <c r="K115" s="585"/>
      <c r="L115" s="585"/>
      <c r="M115" s="585"/>
    </row>
    <row r="116" spans="2:13" x14ac:dyDescent="0.25">
      <c r="B116" s="585"/>
      <c r="C116" s="585"/>
      <c r="D116" s="585"/>
      <c r="E116" s="585"/>
      <c r="F116" s="585"/>
      <c r="G116" s="585"/>
      <c r="H116" s="585"/>
      <c r="I116" s="585"/>
      <c r="J116" s="585"/>
      <c r="K116" s="585"/>
      <c r="L116" s="585"/>
      <c r="M116" s="585"/>
    </row>
    <row r="117" spans="2:13" x14ac:dyDescent="0.25">
      <c r="B117" s="585"/>
      <c r="C117" s="585"/>
      <c r="D117" s="585"/>
      <c r="E117" s="585"/>
      <c r="F117" s="585"/>
      <c r="G117" s="585"/>
      <c r="H117" s="585"/>
      <c r="I117" s="585"/>
      <c r="J117" s="585"/>
      <c r="K117" s="585"/>
      <c r="L117" s="585"/>
      <c r="M117" s="585"/>
    </row>
    <row r="118" spans="2:13" x14ac:dyDescent="0.25">
      <c r="B118" s="585"/>
      <c r="C118" s="585"/>
      <c r="D118" s="585"/>
      <c r="E118" s="585"/>
      <c r="F118" s="585"/>
      <c r="G118" s="585"/>
      <c r="H118" s="585"/>
      <c r="I118" s="585"/>
      <c r="J118" s="585"/>
      <c r="K118" s="585"/>
      <c r="L118" s="585"/>
      <c r="M118" s="585"/>
    </row>
    <row r="119" spans="2:13" x14ac:dyDescent="0.25">
      <c r="B119" s="585"/>
      <c r="C119" s="585"/>
      <c r="D119" s="585"/>
      <c r="E119" s="585"/>
      <c r="F119" s="585"/>
      <c r="G119" s="585"/>
      <c r="H119" s="585"/>
      <c r="I119" s="585"/>
      <c r="J119" s="585"/>
      <c r="K119" s="585"/>
      <c r="L119" s="585"/>
      <c r="M119" s="585"/>
    </row>
    <row r="120" spans="2:13" x14ac:dyDescent="0.25">
      <c r="B120" s="585"/>
      <c r="C120" s="585"/>
      <c r="D120" s="585"/>
      <c r="E120" s="585"/>
      <c r="F120" s="585"/>
      <c r="G120" s="585"/>
      <c r="H120" s="585"/>
      <c r="I120" s="585"/>
      <c r="J120" s="585"/>
      <c r="K120" s="585"/>
      <c r="L120" s="585"/>
      <c r="M120" s="585"/>
    </row>
    <row r="121" spans="2:13" x14ac:dyDescent="0.25">
      <c r="B121" s="585"/>
      <c r="C121" s="585"/>
      <c r="D121" s="585"/>
      <c r="E121" s="585"/>
      <c r="F121" s="585"/>
      <c r="G121" s="585"/>
      <c r="H121" s="585"/>
      <c r="I121" s="585"/>
      <c r="J121" s="585"/>
      <c r="K121" s="585"/>
      <c r="L121" s="585"/>
      <c r="M121" s="585"/>
    </row>
    <row r="122" spans="2:13" x14ac:dyDescent="0.25">
      <c r="B122" s="585"/>
      <c r="C122" s="585"/>
      <c r="D122" s="585"/>
      <c r="E122" s="585"/>
      <c r="F122" s="585"/>
      <c r="G122" s="585"/>
      <c r="H122" s="585"/>
      <c r="I122" s="585"/>
      <c r="J122" s="585"/>
      <c r="K122" s="585"/>
      <c r="L122" s="585"/>
      <c r="M122" s="585"/>
    </row>
    <row r="123" spans="2:13" x14ac:dyDescent="0.25">
      <c r="B123" s="585"/>
      <c r="C123" s="585"/>
      <c r="D123" s="585"/>
      <c r="E123" s="585"/>
      <c r="F123" s="585"/>
      <c r="G123" s="585"/>
      <c r="H123" s="585"/>
      <c r="I123" s="585"/>
      <c r="J123" s="585"/>
      <c r="K123" s="585"/>
      <c r="L123" s="585"/>
      <c r="M123" s="585"/>
    </row>
    <row r="124" spans="2:13" x14ac:dyDescent="0.25">
      <c r="B124" s="585"/>
      <c r="C124" s="585"/>
      <c r="D124" s="585"/>
      <c r="E124" s="585"/>
      <c r="F124" s="585"/>
      <c r="G124" s="585"/>
      <c r="H124" s="585"/>
      <c r="I124" s="585"/>
      <c r="J124" s="585"/>
      <c r="K124" s="585"/>
      <c r="L124" s="585"/>
      <c r="M124" s="585"/>
    </row>
    <row r="125" spans="2:13" x14ac:dyDescent="0.25">
      <c r="B125" s="585"/>
      <c r="C125" s="585"/>
      <c r="D125" s="585"/>
      <c r="E125" s="585"/>
      <c r="F125" s="585"/>
      <c r="G125" s="585"/>
      <c r="H125" s="585"/>
      <c r="I125" s="585"/>
      <c r="J125" s="585"/>
      <c r="K125" s="585"/>
      <c r="L125" s="585"/>
      <c r="M125" s="585"/>
    </row>
    <row r="126" spans="2:13" x14ac:dyDescent="0.25">
      <c r="B126" s="585"/>
      <c r="C126" s="585"/>
      <c r="D126" s="585"/>
      <c r="E126" s="585"/>
      <c r="F126" s="585"/>
      <c r="G126" s="585"/>
      <c r="H126" s="585"/>
      <c r="I126" s="585"/>
      <c r="J126" s="585"/>
      <c r="K126" s="585"/>
      <c r="L126" s="585"/>
      <c r="M126" s="585"/>
    </row>
    <row r="127" spans="2:13" x14ac:dyDescent="0.25">
      <c r="B127" s="585"/>
      <c r="C127" s="585"/>
      <c r="D127" s="585"/>
      <c r="E127" s="585"/>
      <c r="F127" s="585"/>
      <c r="G127" s="585"/>
      <c r="H127" s="585"/>
      <c r="I127" s="585"/>
      <c r="J127" s="585"/>
      <c r="K127" s="585"/>
      <c r="L127" s="585"/>
      <c r="M127" s="585"/>
    </row>
    <row r="128" spans="2:13" x14ac:dyDescent="0.25">
      <c r="B128" s="585"/>
      <c r="C128" s="585"/>
      <c r="D128" s="585"/>
      <c r="E128" s="585"/>
      <c r="F128" s="585"/>
      <c r="G128" s="585"/>
      <c r="H128" s="585"/>
      <c r="I128" s="585"/>
      <c r="J128" s="585"/>
      <c r="K128" s="585"/>
      <c r="L128" s="585"/>
      <c r="M128" s="585"/>
    </row>
    <row r="129" spans="2:13" x14ac:dyDescent="0.25">
      <c r="B129" s="585"/>
      <c r="C129" s="585"/>
      <c r="D129" s="585"/>
      <c r="E129" s="585"/>
      <c r="F129" s="585"/>
      <c r="G129" s="585"/>
      <c r="H129" s="585"/>
      <c r="I129" s="585"/>
      <c r="J129" s="585"/>
      <c r="K129" s="585"/>
      <c r="L129" s="585"/>
      <c r="M129" s="585"/>
    </row>
    <row r="130" spans="2:13" x14ac:dyDescent="0.25">
      <c r="B130" s="585"/>
      <c r="C130" s="585"/>
      <c r="D130" s="585"/>
      <c r="E130" s="585"/>
      <c r="F130" s="585"/>
      <c r="G130" s="585"/>
      <c r="H130" s="585"/>
      <c r="I130" s="585"/>
      <c r="J130" s="585"/>
      <c r="K130" s="585"/>
      <c r="L130" s="585"/>
      <c r="M130" s="585"/>
    </row>
    <row r="131" spans="2:13" x14ac:dyDescent="0.25">
      <c r="B131" s="585"/>
      <c r="C131" s="585"/>
      <c r="D131" s="585"/>
      <c r="E131" s="585"/>
      <c r="F131" s="585"/>
      <c r="G131" s="585"/>
      <c r="H131" s="585"/>
      <c r="I131" s="585"/>
      <c r="J131" s="585"/>
      <c r="K131" s="585"/>
      <c r="L131" s="585"/>
      <c r="M131" s="585"/>
    </row>
    <row r="132" spans="2:13" x14ac:dyDescent="0.25">
      <c r="B132" s="585"/>
      <c r="C132" s="585"/>
      <c r="D132" s="585"/>
      <c r="E132" s="585"/>
      <c r="F132" s="585"/>
      <c r="G132" s="585"/>
      <c r="H132" s="585"/>
      <c r="I132" s="585"/>
      <c r="J132" s="585"/>
      <c r="K132" s="585"/>
      <c r="L132" s="585"/>
      <c r="M132" s="585"/>
    </row>
    <row r="133" spans="2:13" x14ac:dyDescent="0.25">
      <c r="B133" s="585"/>
      <c r="C133" s="585"/>
      <c r="D133" s="585"/>
      <c r="E133" s="585"/>
      <c r="F133" s="585"/>
      <c r="G133" s="585"/>
      <c r="H133" s="585"/>
      <c r="I133" s="585"/>
      <c r="J133" s="585"/>
      <c r="K133" s="585"/>
      <c r="L133" s="585"/>
      <c r="M133" s="585"/>
    </row>
    <row r="134" spans="2:13" x14ac:dyDescent="0.25">
      <c r="B134" s="585"/>
      <c r="C134" s="585"/>
      <c r="D134" s="585"/>
      <c r="E134" s="585"/>
      <c r="F134" s="585"/>
      <c r="G134" s="585"/>
      <c r="H134" s="585"/>
      <c r="I134" s="585"/>
      <c r="J134" s="585"/>
      <c r="K134" s="585"/>
      <c r="L134" s="585"/>
      <c r="M134" s="585"/>
    </row>
    <row r="135" spans="2:13" x14ac:dyDescent="0.25">
      <c r="B135" s="585"/>
      <c r="C135" s="585"/>
      <c r="D135" s="585"/>
      <c r="E135" s="585"/>
      <c r="F135" s="585"/>
      <c r="G135" s="585"/>
      <c r="H135" s="585"/>
      <c r="I135" s="585"/>
      <c r="J135" s="585"/>
      <c r="K135" s="585"/>
      <c r="L135" s="585"/>
      <c r="M135" s="585"/>
    </row>
    <row r="136" spans="2:13" x14ac:dyDescent="0.25">
      <c r="B136" s="585"/>
      <c r="C136" s="585"/>
      <c r="D136" s="585"/>
      <c r="E136" s="585"/>
      <c r="F136" s="585"/>
      <c r="G136" s="585"/>
      <c r="H136" s="585"/>
      <c r="I136" s="585"/>
      <c r="J136" s="585"/>
      <c r="K136" s="585"/>
      <c r="L136" s="585"/>
      <c r="M136" s="585"/>
    </row>
    <row r="137" spans="2:13" x14ac:dyDescent="0.25">
      <c r="B137" s="585"/>
      <c r="C137" s="585"/>
      <c r="D137" s="585"/>
      <c r="E137" s="585"/>
      <c r="F137" s="585"/>
      <c r="G137" s="585"/>
      <c r="H137" s="585"/>
      <c r="I137" s="585"/>
      <c r="J137" s="585"/>
      <c r="K137" s="585"/>
      <c r="L137" s="585"/>
      <c r="M137" s="585"/>
    </row>
    <row r="138" spans="2:13" x14ac:dyDescent="0.25">
      <c r="B138" s="585"/>
      <c r="C138" s="585"/>
      <c r="D138" s="585"/>
      <c r="E138" s="585"/>
      <c r="F138" s="585"/>
      <c r="G138" s="585"/>
      <c r="H138" s="585"/>
      <c r="I138" s="585"/>
      <c r="J138" s="585"/>
      <c r="K138" s="585"/>
      <c r="L138" s="585"/>
      <c r="M138" s="585"/>
    </row>
    <row r="139" spans="2:13" x14ac:dyDescent="0.25">
      <c r="B139" s="585"/>
      <c r="C139" s="585"/>
      <c r="D139" s="585"/>
      <c r="E139" s="585"/>
      <c r="F139" s="585"/>
      <c r="G139" s="585"/>
      <c r="H139" s="585"/>
      <c r="I139" s="585"/>
      <c r="J139" s="585"/>
      <c r="K139" s="585"/>
      <c r="L139" s="585"/>
      <c r="M139" s="585"/>
    </row>
    <row r="140" spans="2:13" x14ac:dyDescent="0.25">
      <c r="B140" s="585"/>
      <c r="C140" s="585"/>
      <c r="D140" s="585"/>
      <c r="E140" s="585"/>
      <c r="F140" s="585"/>
      <c r="G140" s="585"/>
      <c r="H140" s="585"/>
      <c r="I140" s="585"/>
      <c r="J140" s="585"/>
      <c r="K140" s="585"/>
      <c r="L140" s="585"/>
      <c r="M140" s="585"/>
    </row>
    <row r="141" spans="2:13" x14ac:dyDescent="0.25">
      <c r="B141" s="585"/>
      <c r="C141" s="585"/>
      <c r="D141" s="585"/>
      <c r="E141" s="585"/>
      <c r="F141" s="585"/>
      <c r="G141" s="585"/>
      <c r="H141" s="585"/>
      <c r="I141" s="585"/>
      <c r="J141" s="585"/>
      <c r="K141" s="585"/>
      <c r="L141" s="585"/>
      <c r="M141" s="585"/>
    </row>
    <row r="142" spans="2:13" x14ac:dyDescent="0.25">
      <c r="B142" s="585"/>
      <c r="C142" s="585"/>
      <c r="D142" s="585"/>
      <c r="E142" s="585"/>
      <c r="F142" s="585"/>
      <c r="G142" s="585"/>
      <c r="H142" s="585"/>
      <c r="I142" s="585"/>
      <c r="J142" s="585"/>
      <c r="K142" s="585"/>
      <c r="L142" s="585"/>
      <c r="M142" s="585"/>
    </row>
    <row r="143" spans="2:13" x14ac:dyDescent="0.25">
      <c r="B143" s="585"/>
      <c r="C143" s="585"/>
      <c r="D143" s="585"/>
      <c r="E143" s="585"/>
      <c r="F143" s="585"/>
      <c r="G143" s="585"/>
      <c r="H143" s="585"/>
      <c r="I143" s="585"/>
      <c r="J143" s="585"/>
      <c r="K143" s="585"/>
      <c r="L143" s="585"/>
      <c r="M143" s="585"/>
    </row>
    <row r="144" spans="2:13" x14ac:dyDescent="0.25">
      <c r="B144" s="585"/>
      <c r="C144" s="585"/>
      <c r="D144" s="585"/>
      <c r="E144" s="585"/>
      <c r="F144" s="585"/>
      <c r="G144" s="585"/>
      <c r="H144" s="585"/>
      <c r="I144" s="585"/>
      <c r="J144" s="585"/>
      <c r="K144" s="585"/>
      <c r="L144" s="585"/>
      <c r="M144" s="585"/>
    </row>
    <row r="145" spans="2:13" x14ac:dyDescent="0.25">
      <c r="B145" s="585"/>
      <c r="C145" s="585"/>
      <c r="D145" s="585"/>
      <c r="E145" s="585"/>
      <c r="F145" s="585"/>
      <c r="G145" s="585"/>
      <c r="H145" s="585"/>
      <c r="I145" s="585"/>
      <c r="J145" s="585"/>
      <c r="K145" s="585"/>
      <c r="L145" s="585"/>
      <c r="M145" s="585"/>
    </row>
    <row r="146" spans="2:13" x14ac:dyDescent="0.25">
      <c r="B146" s="585"/>
      <c r="C146" s="585"/>
      <c r="D146" s="585"/>
      <c r="E146" s="585"/>
      <c r="F146" s="585"/>
      <c r="G146" s="585"/>
      <c r="H146" s="585"/>
      <c r="I146" s="585"/>
      <c r="J146" s="585"/>
      <c r="K146" s="585"/>
      <c r="L146" s="585"/>
      <c r="M146" s="585"/>
    </row>
    <row r="147" spans="2:13" x14ac:dyDescent="0.25">
      <c r="B147" s="585"/>
      <c r="C147" s="585"/>
      <c r="D147" s="585"/>
      <c r="E147" s="585"/>
      <c r="F147" s="585"/>
      <c r="G147" s="585"/>
      <c r="H147" s="585"/>
      <c r="I147" s="585"/>
      <c r="J147" s="585"/>
      <c r="K147" s="585"/>
      <c r="L147" s="585"/>
      <c r="M147" s="585"/>
    </row>
    <row r="148" spans="2:13" x14ac:dyDescent="0.25">
      <c r="B148" s="585"/>
      <c r="C148" s="585"/>
      <c r="D148" s="585"/>
      <c r="E148" s="585"/>
      <c r="F148" s="585"/>
      <c r="G148" s="585"/>
      <c r="H148" s="585"/>
      <c r="I148" s="585"/>
      <c r="J148" s="585"/>
      <c r="K148" s="585"/>
      <c r="L148" s="585"/>
      <c r="M148" s="585"/>
    </row>
    <row r="149" spans="2:13" x14ac:dyDescent="0.25">
      <c r="B149" s="585"/>
      <c r="C149" s="585"/>
      <c r="D149" s="585"/>
      <c r="E149" s="585"/>
      <c r="F149" s="585"/>
      <c r="G149" s="585"/>
      <c r="H149" s="585"/>
      <c r="I149" s="585"/>
      <c r="J149" s="585"/>
      <c r="K149" s="585"/>
      <c r="L149" s="585"/>
      <c r="M149" s="585"/>
    </row>
    <row r="150" spans="2:13" x14ac:dyDescent="0.25">
      <c r="B150" s="585"/>
      <c r="C150" s="585"/>
      <c r="D150" s="585"/>
      <c r="E150" s="585"/>
      <c r="F150" s="585"/>
      <c r="G150" s="585"/>
      <c r="H150" s="585"/>
      <c r="I150" s="585"/>
      <c r="J150" s="585"/>
      <c r="K150" s="585"/>
      <c r="L150" s="585"/>
      <c r="M150" s="585"/>
    </row>
    <row r="151" spans="2:13" x14ac:dyDescent="0.25">
      <c r="B151" s="585"/>
      <c r="C151" s="585"/>
      <c r="D151" s="585"/>
      <c r="E151" s="585"/>
      <c r="F151" s="585"/>
      <c r="G151" s="585"/>
      <c r="H151" s="585"/>
      <c r="I151" s="585"/>
      <c r="J151" s="585"/>
      <c r="K151" s="585"/>
      <c r="L151" s="585"/>
      <c r="M151" s="585"/>
    </row>
    <row r="152" spans="2:13" x14ac:dyDescent="0.25">
      <c r="B152" s="585"/>
      <c r="C152" s="585"/>
      <c r="D152" s="585"/>
      <c r="E152" s="585"/>
      <c r="F152" s="585"/>
      <c r="G152" s="585"/>
      <c r="H152" s="585"/>
      <c r="I152" s="585"/>
      <c r="J152" s="585"/>
      <c r="K152" s="585"/>
      <c r="L152" s="585"/>
      <c r="M152" s="585"/>
    </row>
    <row r="153" spans="2:13" x14ac:dyDescent="0.25">
      <c r="B153" s="585"/>
      <c r="C153" s="585"/>
      <c r="D153" s="585"/>
      <c r="E153" s="585"/>
      <c r="F153" s="585"/>
      <c r="G153" s="585"/>
      <c r="H153" s="585"/>
      <c r="I153" s="585"/>
      <c r="J153" s="585"/>
      <c r="K153" s="585"/>
      <c r="L153" s="585"/>
      <c r="M153" s="585"/>
    </row>
    <row r="154" spans="2:13" x14ac:dyDescent="0.25">
      <c r="B154" s="585"/>
      <c r="C154" s="585"/>
      <c r="D154" s="585"/>
      <c r="E154" s="585"/>
      <c r="F154" s="585"/>
      <c r="G154" s="585"/>
      <c r="H154" s="585"/>
      <c r="I154" s="585"/>
      <c r="J154" s="585"/>
      <c r="K154" s="585"/>
      <c r="L154" s="585"/>
      <c r="M154" s="585"/>
    </row>
    <row r="155" spans="2:13" x14ac:dyDescent="0.25">
      <c r="B155" s="585"/>
      <c r="C155" s="585"/>
      <c r="D155" s="585"/>
      <c r="E155" s="585"/>
      <c r="F155" s="585"/>
      <c r="G155" s="585"/>
      <c r="H155" s="585"/>
      <c r="I155" s="585"/>
      <c r="J155" s="585"/>
      <c r="K155" s="585"/>
      <c r="L155" s="585"/>
      <c r="M155" s="585"/>
    </row>
    <row r="156" spans="2:13" x14ac:dyDescent="0.25">
      <c r="B156" s="585"/>
      <c r="C156" s="585"/>
      <c r="D156" s="585"/>
      <c r="E156" s="585"/>
      <c r="F156" s="585"/>
      <c r="G156" s="585"/>
      <c r="H156" s="585"/>
      <c r="I156" s="585"/>
      <c r="J156" s="585"/>
      <c r="K156" s="585"/>
      <c r="L156" s="585"/>
      <c r="M156" s="585"/>
    </row>
    <row r="157" spans="2:13" x14ac:dyDescent="0.25">
      <c r="B157" s="585"/>
      <c r="C157" s="585"/>
      <c r="D157" s="585"/>
      <c r="E157" s="585"/>
      <c r="F157" s="585"/>
      <c r="G157" s="585"/>
      <c r="H157" s="585"/>
      <c r="I157" s="585"/>
      <c r="J157" s="585"/>
      <c r="K157" s="585"/>
      <c r="L157" s="585"/>
      <c r="M157" s="585"/>
    </row>
    <row r="158" spans="2:13" x14ac:dyDescent="0.25">
      <c r="B158" s="585"/>
      <c r="C158" s="585"/>
      <c r="D158" s="585"/>
      <c r="E158" s="585"/>
      <c r="F158" s="585"/>
      <c r="G158" s="585"/>
      <c r="H158" s="585"/>
      <c r="I158" s="585"/>
      <c r="J158" s="585"/>
      <c r="K158" s="585"/>
      <c r="L158" s="585"/>
      <c r="M158" s="585"/>
    </row>
    <row r="159" spans="2:13" x14ac:dyDescent="0.25">
      <c r="B159" s="585"/>
      <c r="C159" s="585"/>
      <c r="D159" s="585"/>
      <c r="E159" s="585"/>
      <c r="F159" s="585"/>
      <c r="G159" s="585"/>
      <c r="H159" s="585"/>
      <c r="I159" s="585"/>
      <c r="J159" s="585"/>
      <c r="K159" s="585"/>
      <c r="L159" s="585"/>
      <c r="M159" s="585"/>
    </row>
    <row r="160" spans="2:13" x14ac:dyDescent="0.25">
      <c r="B160" s="585"/>
      <c r="C160" s="585"/>
      <c r="D160" s="585"/>
      <c r="E160" s="585"/>
      <c r="F160" s="585"/>
      <c r="G160" s="585"/>
      <c r="H160" s="585"/>
      <c r="I160" s="585"/>
      <c r="J160" s="585"/>
      <c r="K160" s="585"/>
      <c r="L160" s="585"/>
      <c r="M160" s="585"/>
    </row>
    <row r="161" spans="2:13" x14ac:dyDescent="0.25">
      <c r="B161" s="585"/>
      <c r="C161" s="585"/>
      <c r="D161" s="585"/>
      <c r="E161" s="585"/>
      <c r="F161" s="585"/>
      <c r="G161" s="585"/>
      <c r="H161" s="585"/>
      <c r="I161" s="585"/>
      <c r="J161" s="585"/>
      <c r="K161" s="585"/>
      <c r="L161" s="585"/>
      <c r="M161" s="585"/>
    </row>
    <row r="162" spans="2:13" x14ac:dyDescent="0.25">
      <c r="B162" s="585"/>
      <c r="C162" s="585"/>
      <c r="D162" s="585"/>
      <c r="E162" s="585"/>
      <c r="F162" s="585"/>
      <c r="G162" s="585"/>
      <c r="H162" s="585"/>
      <c r="I162" s="585"/>
      <c r="J162" s="585"/>
      <c r="K162" s="585"/>
      <c r="L162" s="585"/>
      <c r="M162" s="585"/>
    </row>
    <row r="163" spans="2:13" x14ac:dyDescent="0.25">
      <c r="B163" s="585"/>
      <c r="C163" s="585"/>
      <c r="D163" s="585"/>
      <c r="E163" s="585"/>
      <c r="F163" s="585"/>
      <c r="G163" s="585"/>
      <c r="H163" s="585"/>
      <c r="I163" s="585"/>
      <c r="J163" s="585"/>
      <c r="K163" s="585"/>
      <c r="L163" s="585"/>
      <c r="M163" s="585"/>
    </row>
    <row r="164" spans="2:13" x14ac:dyDescent="0.25">
      <c r="B164" s="585"/>
      <c r="C164" s="585"/>
      <c r="D164" s="585"/>
      <c r="E164" s="585"/>
      <c r="F164" s="585"/>
      <c r="G164" s="585"/>
      <c r="H164" s="585"/>
      <c r="I164" s="585"/>
      <c r="J164" s="585"/>
      <c r="K164" s="585"/>
      <c r="L164" s="585"/>
      <c r="M164" s="585"/>
    </row>
    <row r="165" spans="2:13" x14ac:dyDescent="0.25">
      <c r="B165" s="585"/>
      <c r="C165" s="585"/>
      <c r="D165" s="585"/>
      <c r="E165" s="585"/>
      <c r="F165" s="585"/>
      <c r="G165" s="585"/>
      <c r="H165" s="585"/>
      <c r="I165" s="585"/>
      <c r="J165" s="585"/>
      <c r="K165" s="585"/>
      <c r="L165" s="585"/>
      <c r="M165" s="585"/>
    </row>
    <row r="166" spans="2:13" x14ac:dyDescent="0.25">
      <c r="B166" s="585"/>
      <c r="C166" s="585"/>
      <c r="D166" s="585"/>
      <c r="E166" s="585"/>
      <c r="F166" s="585"/>
      <c r="G166" s="585"/>
      <c r="H166" s="585"/>
      <c r="I166" s="585"/>
      <c r="J166" s="585"/>
      <c r="K166" s="585"/>
      <c r="L166" s="585"/>
      <c r="M166" s="585"/>
    </row>
    <row r="167" spans="2:13" x14ac:dyDescent="0.25">
      <c r="B167" s="585"/>
      <c r="C167" s="585"/>
      <c r="D167" s="585"/>
      <c r="E167" s="585"/>
      <c r="F167" s="585"/>
      <c r="G167" s="585"/>
      <c r="H167" s="585"/>
      <c r="I167" s="585"/>
      <c r="J167" s="585"/>
      <c r="K167" s="585"/>
      <c r="L167" s="585"/>
      <c r="M167" s="585"/>
    </row>
    <row r="168" spans="2:13" x14ac:dyDescent="0.25">
      <c r="B168" s="585"/>
      <c r="C168" s="585"/>
      <c r="D168" s="585"/>
      <c r="E168" s="585"/>
      <c r="F168" s="585"/>
      <c r="G168" s="585"/>
      <c r="H168" s="585"/>
      <c r="I168" s="585"/>
      <c r="J168" s="585"/>
      <c r="K168" s="585"/>
      <c r="L168" s="585"/>
      <c r="M168" s="585"/>
    </row>
    <row r="169" spans="2:13" x14ac:dyDescent="0.25">
      <c r="B169" s="585"/>
      <c r="C169" s="585"/>
      <c r="D169" s="585"/>
      <c r="E169" s="585"/>
      <c r="F169" s="585"/>
      <c r="G169" s="585"/>
      <c r="H169" s="585"/>
      <c r="I169" s="585"/>
      <c r="J169" s="585"/>
      <c r="K169" s="585"/>
      <c r="L169" s="585"/>
      <c r="M169" s="585"/>
    </row>
    <row r="170" spans="2:13" x14ac:dyDescent="0.25">
      <c r="B170" s="585"/>
      <c r="C170" s="585"/>
      <c r="D170" s="585"/>
      <c r="E170" s="585"/>
      <c r="F170" s="585"/>
      <c r="G170" s="585"/>
      <c r="H170" s="585"/>
      <c r="I170" s="585"/>
      <c r="J170" s="585"/>
      <c r="K170" s="585"/>
      <c r="L170" s="585"/>
      <c r="M170" s="585"/>
    </row>
    <row r="171" spans="2:13" x14ac:dyDescent="0.25">
      <c r="B171" s="585"/>
      <c r="C171" s="585"/>
      <c r="D171" s="585"/>
      <c r="E171" s="585"/>
      <c r="F171" s="585"/>
      <c r="G171" s="585"/>
      <c r="H171" s="585"/>
      <c r="I171" s="585"/>
      <c r="J171" s="585"/>
      <c r="K171" s="585"/>
      <c r="L171" s="585"/>
      <c r="M171" s="585"/>
    </row>
    <row r="172" spans="2:13" x14ac:dyDescent="0.25">
      <c r="B172" s="585"/>
      <c r="C172" s="585"/>
      <c r="D172" s="585"/>
      <c r="E172" s="585"/>
      <c r="F172" s="585"/>
      <c r="G172" s="585"/>
      <c r="H172" s="585"/>
      <c r="I172" s="585"/>
      <c r="J172" s="585"/>
      <c r="K172" s="585"/>
      <c r="L172" s="585"/>
      <c r="M172" s="585"/>
    </row>
    <row r="173" spans="2:13" x14ac:dyDescent="0.25">
      <c r="B173" s="585"/>
      <c r="C173" s="585"/>
      <c r="D173" s="585"/>
      <c r="E173" s="585"/>
      <c r="F173" s="585"/>
      <c r="G173" s="585"/>
      <c r="H173" s="585"/>
      <c r="I173" s="585"/>
      <c r="J173" s="585"/>
      <c r="K173" s="585"/>
      <c r="L173" s="585"/>
      <c r="M173" s="585"/>
    </row>
    <row r="174" spans="2:13" x14ac:dyDescent="0.25">
      <c r="B174" s="585"/>
      <c r="C174" s="585"/>
      <c r="D174" s="585"/>
      <c r="E174" s="585"/>
      <c r="F174" s="585"/>
      <c r="G174" s="585"/>
      <c r="H174" s="585"/>
      <c r="I174" s="585"/>
      <c r="J174" s="585"/>
      <c r="K174" s="585"/>
      <c r="L174" s="585"/>
      <c r="M174" s="585"/>
    </row>
    <row r="175" spans="2:13" x14ac:dyDescent="0.25">
      <c r="B175" s="585"/>
      <c r="C175" s="585"/>
      <c r="D175" s="585"/>
      <c r="E175" s="585"/>
      <c r="F175" s="585"/>
      <c r="G175" s="585"/>
      <c r="H175" s="585"/>
      <c r="I175" s="585"/>
      <c r="J175" s="585"/>
      <c r="K175" s="585"/>
      <c r="L175" s="585"/>
      <c r="M175" s="585"/>
    </row>
    <row r="176" spans="2:13" x14ac:dyDescent="0.25">
      <c r="B176" s="585"/>
      <c r="C176" s="585"/>
      <c r="D176" s="585"/>
      <c r="E176" s="585"/>
      <c r="F176" s="585"/>
      <c r="G176" s="585"/>
      <c r="H176" s="585"/>
      <c r="I176" s="585"/>
      <c r="J176" s="585"/>
      <c r="K176" s="585"/>
      <c r="L176" s="585"/>
      <c r="M176" s="585"/>
    </row>
    <row r="177" spans="2:13" x14ac:dyDescent="0.25">
      <c r="B177" s="585"/>
      <c r="C177" s="585"/>
      <c r="D177" s="585"/>
      <c r="E177" s="585"/>
      <c r="F177" s="585"/>
      <c r="G177" s="585"/>
      <c r="H177" s="585"/>
      <c r="I177" s="585"/>
      <c r="J177" s="585"/>
      <c r="K177" s="585"/>
      <c r="L177" s="585"/>
      <c r="M177" s="585"/>
    </row>
    <row r="178" spans="2:13" x14ac:dyDescent="0.25">
      <c r="B178" s="585"/>
      <c r="C178" s="585"/>
      <c r="D178" s="585"/>
      <c r="E178" s="585"/>
      <c r="F178" s="585"/>
      <c r="G178" s="585"/>
      <c r="H178" s="585"/>
      <c r="I178" s="585"/>
      <c r="J178" s="585"/>
      <c r="K178" s="585"/>
      <c r="L178" s="585"/>
      <c r="M178" s="585"/>
    </row>
    <row r="179" spans="2:13" x14ac:dyDescent="0.25">
      <c r="B179" s="585"/>
      <c r="C179" s="585"/>
      <c r="D179" s="585"/>
      <c r="E179" s="585"/>
      <c r="F179" s="585"/>
      <c r="G179" s="585"/>
      <c r="H179" s="585"/>
      <c r="I179" s="585"/>
      <c r="J179" s="585"/>
      <c r="K179" s="585"/>
      <c r="L179" s="585"/>
      <c r="M179" s="585"/>
    </row>
    <row r="180" spans="2:13" x14ac:dyDescent="0.25">
      <c r="B180" s="585"/>
      <c r="C180" s="585"/>
      <c r="D180" s="585"/>
      <c r="E180" s="585"/>
      <c r="F180" s="585"/>
      <c r="G180" s="585"/>
      <c r="H180" s="585"/>
      <c r="I180" s="585"/>
      <c r="J180" s="585"/>
      <c r="K180" s="585"/>
      <c r="L180" s="585"/>
      <c r="M180" s="585"/>
    </row>
    <row r="181" spans="2:13" x14ac:dyDescent="0.25">
      <c r="B181" s="585"/>
      <c r="C181" s="585"/>
      <c r="D181" s="585"/>
      <c r="E181" s="585"/>
      <c r="F181" s="585"/>
      <c r="G181" s="585"/>
      <c r="H181" s="585"/>
      <c r="I181" s="585"/>
      <c r="J181" s="585"/>
      <c r="K181" s="585"/>
      <c r="L181" s="585"/>
      <c r="M181" s="585"/>
    </row>
    <row r="182" spans="2:13" x14ac:dyDescent="0.25">
      <c r="B182" s="585"/>
      <c r="C182" s="585"/>
      <c r="D182" s="585"/>
      <c r="E182" s="585"/>
      <c r="F182" s="585"/>
      <c r="G182" s="585"/>
      <c r="H182" s="585"/>
      <c r="I182" s="585"/>
      <c r="J182" s="585"/>
      <c r="K182" s="585"/>
      <c r="L182" s="585"/>
      <c r="M182" s="585"/>
    </row>
    <row r="183" spans="2:13" x14ac:dyDescent="0.25">
      <c r="B183" s="585"/>
      <c r="C183" s="585"/>
      <c r="D183" s="585"/>
      <c r="E183" s="585"/>
      <c r="F183" s="585"/>
      <c r="G183" s="585"/>
      <c r="H183" s="585"/>
      <c r="I183" s="585"/>
      <c r="J183" s="585"/>
      <c r="K183" s="585"/>
      <c r="L183" s="585"/>
      <c r="M183" s="585"/>
    </row>
    <row r="184" spans="2:13" x14ac:dyDescent="0.25">
      <c r="B184" s="585"/>
      <c r="C184" s="585"/>
      <c r="D184" s="585"/>
      <c r="E184" s="585"/>
      <c r="F184" s="585"/>
      <c r="G184" s="585"/>
      <c r="H184" s="585"/>
      <c r="I184" s="585"/>
      <c r="J184" s="585"/>
      <c r="K184" s="585"/>
      <c r="L184" s="585"/>
      <c r="M184" s="585"/>
    </row>
    <row r="185" spans="2:13" x14ac:dyDescent="0.25">
      <c r="B185" s="585"/>
      <c r="C185" s="585"/>
      <c r="D185" s="585"/>
      <c r="E185" s="585"/>
      <c r="F185" s="585"/>
      <c r="G185" s="585"/>
      <c r="H185" s="585"/>
      <c r="I185" s="585"/>
      <c r="J185" s="585"/>
      <c r="K185" s="585"/>
      <c r="L185" s="585"/>
      <c r="M185" s="585"/>
    </row>
    <row r="186" spans="2:13" x14ac:dyDescent="0.25">
      <c r="B186" s="585"/>
      <c r="C186" s="585"/>
      <c r="D186" s="585"/>
      <c r="E186" s="585"/>
      <c r="F186" s="585"/>
      <c r="G186" s="585"/>
      <c r="H186" s="585"/>
      <c r="I186" s="585"/>
      <c r="J186" s="585"/>
      <c r="K186" s="585"/>
      <c r="L186" s="585"/>
      <c r="M186" s="585"/>
    </row>
    <row r="187" spans="2:13" x14ac:dyDescent="0.25">
      <c r="B187" s="585"/>
      <c r="C187" s="585"/>
      <c r="D187" s="585"/>
      <c r="E187" s="585"/>
      <c r="F187" s="585"/>
      <c r="G187" s="585"/>
      <c r="H187" s="585"/>
      <c r="I187" s="585"/>
      <c r="J187" s="585"/>
      <c r="K187" s="585"/>
      <c r="L187" s="585"/>
      <c r="M187" s="585"/>
    </row>
    <row r="188" spans="2:13" x14ac:dyDescent="0.25">
      <c r="B188" s="585"/>
      <c r="C188" s="585"/>
      <c r="D188" s="585"/>
      <c r="E188" s="585"/>
      <c r="F188" s="585"/>
      <c r="G188" s="585"/>
      <c r="H188" s="585"/>
      <c r="I188" s="585"/>
      <c r="J188" s="585"/>
      <c r="K188" s="585"/>
      <c r="L188" s="585"/>
      <c r="M188" s="585"/>
    </row>
    <row r="189" spans="2:13" x14ac:dyDescent="0.25">
      <c r="B189" s="585"/>
      <c r="C189" s="585"/>
      <c r="D189" s="585"/>
      <c r="E189" s="585"/>
      <c r="F189" s="585"/>
      <c r="G189" s="585"/>
      <c r="H189" s="585"/>
      <c r="I189" s="585"/>
      <c r="J189" s="585"/>
      <c r="K189" s="585"/>
      <c r="L189" s="585"/>
      <c r="M189" s="585"/>
    </row>
    <row r="190" spans="2:13" x14ac:dyDescent="0.25">
      <c r="B190" s="585"/>
      <c r="C190" s="585"/>
      <c r="D190" s="585"/>
      <c r="E190" s="585"/>
      <c r="F190" s="585"/>
      <c r="G190" s="585"/>
      <c r="H190" s="585"/>
      <c r="I190" s="585"/>
      <c r="J190" s="585"/>
      <c r="K190" s="585"/>
      <c r="L190" s="585"/>
      <c r="M190" s="585"/>
    </row>
    <row r="191" spans="2:13" x14ac:dyDescent="0.25">
      <c r="B191" s="585"/>
      <c r="C191" s="585"/>
      <c r="D191" s="585"/>
      <c r="E191" s="585"/>
      <c r="F191" s="585"/>
      <c r="G191" s="585"/>
      <c r="H191" s="585"/>
      <c r="I191" s="585"/>
      <c r="J191" s="585"/>
      <c r="K191" s="585"/>
      <c r="L191" s="585"/>
      <c r="M191" s="585"/>
    </row>
    <row r="192" spans="2:13" x14ac:dyDescent="0.25">
      <c r="B192" s="585"/>
      <c r="C192" s="585"/>
      <c r="D192" s="585"/>
      <c r="E192" s="585"/>
      <c r="F192" s="585"/>
      <c r="G192" s="585"/>
      <c r="H192" s="585"/>
      <c r="I192" s="585"/>
      <c r="J192" s="585"/>
      <c r="K192" s="585"/>
      <c r="L192" s="585"/>
      <c r="M192" s="585"/>
    </row>
  </sheetData>
  <sheetProtection password="CCF6" sheet="1" objects="1" scenarios="1"/>
  <mergeCells count="8">
    <mergeCell ref="B36:M36"/>
    <mergeCell ref="B21:M21"/>
    <mergeCell ref="B37:M104"/>
    <mergeCell ref="B7:M7"/>
    <mergeCell ref="B8:M9"/>
    <mergeCell ref="B13:M14"/>
    <mergeCell ref="B34:M34"/>
    <mergeCell ref="B35:M35"/>
  </mergeCells>
  <phoneticPr fontId="9" type="noConversion"/>
  <hyperlinks>
    <hyperlink ref="B6" r:id="rId1"/>
    <hyperlink ref="B5" r:id="rId2"/>
  </hyperlinks>
  <pageMargins left="0.75" right="0.75" top="1" bottom="1" header="0.5" footer="0.5"/>
  <pageSetup scale="35" orientation="portrait" r:id="rId3"/>
  <headerFooter differentOddEven="1" differentFirst="1" alignWithMargins="0">
    <oddHeader>&amp;R </oddHeader>
    <evenHeader>&amp;R </evenHeader>
    <firstHeader>&amp;R </first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34"/>
  </sheetPr>
  <dimension ref="A1:H17"/>
  <sheetViews>
    <sheetView workbookViewId="0">
      <selection activeCell="A17" sqref="A17"/>
    </sheetView>
  </sheetViews>
  <sheetFormatPr defaultRowHeight="12.75" x14ac:dyDescent="0.2"/>
  <cols>
    <col min="1" max="1" width="8.42578125" style="425" customWidth="1"/>
    <col min="2" max="2" width="8.28515625" style="425" customWidth="1"/>
    <col min="3" max="3" width="9.5703125" style="425" customWidth="1"/>
    <col min="4" max="4" width="14" style="425" customWidth="1"/>
    <col min="5" max="5" width="14.28515625" style="425" customWidth="1"/>
    <col min="6" max="6" width="12.85546875" style="425" customWidth="1"/>
    <col min="7" max="7" width="14" style="425" bestFit="1" customWidth="1"/>
    <col min="8" max="8" width="9.140625" style="425"/>
  </cols>
  <sheetData>
    <row r="1" spans="1:8" x14ac:dyDescent="0.2">
      <c r="A1" s="425" t="s">
        <v>0</v>
      </c>
      <c r="B1" s="425" t="s">
        <v>1</v>
      </c>
      <c r="C1" s="425" t="s">
        <v>2</v>
      </c>
      <c r="D1" s="425" t="s">
        <v>3</v>
      </c>
      <c r="E1" s="425" t="s">
        <v>4</v>
      </c>
      <c r="F1" s="425" t="s">
        <v>5</v>
      </c>
      <c r="G1" s="588" t="s">
        <v>298</v>
      </c>
      <c r="H1" s="425" t="s">
        <v>128</v>
      </c>
    </row>
    <row r="2" spans="1:8" x14ac:dyDescent="0.2">
      <c r="A2" s="426">
        <f>'Tabela I'!$G$2</f>
        <v>0</v>
      </c>
      <c r="B2" s="426">
        <f>'Tabela I'!$G$1</f>
        <v>2017</v>
      </c>
      <c r="C2" s="427">
        <v>127</v>
      </c>
      <c r="D2" s="426">
        <f>'Tabela I'!B9</f>
        <v>0</v>
      </c>
      <c r="E2" s="426">
        <f>'Tabela I'!C9</f>
        <v>0</v>
      </c>
      <c r="F2" s="426">
        <f>'Tabela I'!E9</f>
        <v>0</v>
      </c>
      <c r="G2" s="426">
        <f>'Tabela I'!F9</f>
        <v>0</v>
      </c>
      <c r="H2" s="428">
        <f>'Tabela I'!E3</f>
        <v>1.3172559112017255</v>
      </c>
    </row>
    <row r="3" spans="1:8" x14ac:dyDescent="0.2">
      <c r="A3" s="426">
        <f>'Tabela I'!$G$2</f>
        <v>0</v>
      </c>
      <c r="B3" s="426">
        <f>'Tabela I'!$G$1</f>
        <v>2017</v>
      </c>
      <c r="C3" s="427">
        <v>128</v>
      </c>
      <c r="D3" s="426">
        <f>'Tabela I'!B10</f>
        <v>0</v>
      </c>
      <c r="E3" s="426">
        <f>'Tabela I'!C10</f>
        <v>0</v>
      </c>
      <c r="F3" s="426">
        <f>'Tabela I'!E10</f>
        <v>0</v>
      </c>
      <c r="G3" s="426">
        <f>'Tabela I'!F10</f>
        <v>0</v>
      </c>
      <c r="H3" s="429">
        <v>0</v>
      </c>
    </row>
    <row r="4" spans="1:8" x14ac:dyDescent="0.2">
      <c r="A4" s="426">
        <f>'Tabela I'!$G$2</f>
        <v>0</v>
      </c>
      <c r="B4" s="426">
        <f>'Tabela I'!$G$1</f>
        <v>2017</v>
      </c>
      <c r="C4" s="430">
        <v>129</v>
      </c>
      <c r="D4" s="426">
        <f>'Tabela I'!B11</f>
        <v>112872</v>
      </c>
      <c r="E4" s="426">
        <f>'Tabela I'!C11</f>
        <v>13311</v>
      </c>
      <c r="F4" s="426">
        <f>'Tabela I'!E11</f>
        <v>18603</v>
      </c>
      <c r="G4" s="426">
        <f>'Tabela I'!F11</f>
        <v>0</v>
      </c>
      <c r="H4" s="429">
        <v>0</v>
      </c>
    </row>
    <row r="5" spans="1:8" x14ac:dyDescent="0.2">
      <c r="A5" s="426">
        <f>'Tabela I'!$G$2</f>
        <v>0</v>
      </c>
      <c r="B5" s="426">
        <f>'Tabela I'!$G$1</f>
        <v>2017</v>
      </c>
      <c r="C5" s="427">
        <v>131</v>
      </c>
      <c r="D5" s="426">
        <f>'Tabela I'!B12</f>
        <v>1547</v>
      </c>
      <c r="E5" s="426">
        <f>'Tabela I'!C12</f>
        <v>78</v>
      </c>
      <c r="F5" s="426">
        <f>'Tabela I'!E12</f>
        <v>223</v>
      </c>
      <c r="G5" s="426">
        <f>'Tabela I'!F12</f>
        <v>0</v>
      </c>
      <c r="H5" s="429">
        <v>0</v>
      </c>
    </row>
    <row r="6" spans="1:8" x14ac:dyDescent="0.2">
      <c r="A6" s="426">
        <f>'Tabela I'!$G$2</f>
        <v>0</v>
      </c>
      <c r="B6" s="426">
        <f>'Tabela I'!$G$1</f>
        <v>2017</v>
      </c>
      <c r="C6" s="431">
        <v>26</v>
      </c>
      <c r="D6" s="426">
        <f>'Tabela I'!B15</f>
        <v>30</v>
      </c>
      <c r="E6" s="426">
        <f>'Tabela I'!C15</f>
        <v>1340</v>
      </c>
      <c r="F6" s="426">
        <f>'Tabela I'!E15</f>
        <v>1342</v>
      </c>
      <c r="G6" s="426">
        <f>'Tabela I'!F15</f>
        <v>0</v>
      </c>
      <c r="H6" s="429">
        <v>0</v>
      </c>
    </row>
    <row r="7" spans="1:8" x14ac:dyDescent="0.2">
      <c r="A7" s="426">
        <f>'Tabela I'!$G$2</f>
        <v>0</v>
      </c>
      <c r="B7" s="426">
        <f>'Tabela I'!$G$1</f>
        <v>2017</v>
      </c>
      <c r="C7" s="431">
        <v>104</v>
      </c>
      <c r="D7" s="426">
        <f>'Tabela I'!B16</f>
        <v>0</v>
      </c>
      <c r="E7" s="426">
        <f>'Tabela I'!C16</f>
        <v>3462</v>
      </c>
      <c r="F7" s="426">
        <f>'Tabela I'!E16</f>
        <v>3462</v>
      </c>
      <c r="G7" s="426">
        <f>'Tabela I'!F16</f>
        <v>0</v>
      </c>
      <c r="H7" s="429">
        <v>0</v>
      </c>
    </row>
    <row r="8" spans="1:8" x14ac:dyDescent="0.2">
      <c r="A8" s="426">
        <f>'Tabela I'!$G$2</f>
        <v>0</v>
      </c>
      <c r="B8" s="426">
        <f>'Tabela I'!$G$1</f>
        <v>2017</v>
      </c>
      <c r="C8" s="431">
        <v>99</v>
      </c>
      <c r="D8" s="426">
        <f>'Tabela I'!B17</f>
        <v>0</v>
      </c>
      <c r="E8" s="426">
        <f>'Tabela I'!C17</f>
        <v>0</v>
      </c>
      <c r="F8" s="426">
        <f>'Tabela I'!E17</f>
        <v>0</v>
      </c>
      <c r="G8" s="426">
        <f>'Tabela I'!F17</f>
        <v>0</v>
      </c>
      <c r="H8" s="429">
        <v>0</v>
      </c>
    </row>
    <row r="9" spans="1:8" x14ac:dyDescent="0.2">
      <c r="A9" s="426">
        <f>'Tabela I'!$G$2</f>
        <v>0</v>
      </c>
      <c r="B9" s="426">
        <f>'Tabela I'!$G$1</f>
        <v>2017</v>
      </c>
      <c r="C9" s="431">
        <v>100</v>
      </c>
      <c r="D9" s="426">
        <f>'Tabela I'!B18</f>
        <v>0</v>
      </c>
      <c r="E9" s="426">
        <f>'Tabela I'!C18</f>
        <v>0</v>
      </c>
      <c r="F9" s="426">
        <f>'Tabela I'!E18</f>
        <v>0</v>
      </c>
      <c r="G9" s="426">
        <f>'Tabela I'!F18</f>
        <v>0</v>
      </c>
      <c r="H9" s="429">
        <v>0</v>
      </c>
    </row>
    <row r="10" spans="1:8" x14ac:dyDescent="0.2">
      <c r="A10" s="426">
        <f>'Tabela I'!$G$2</f>
        <v>0</v>
      </c>
      <c r="B10" s="426">
        <f>'Tabela I'!$G$1</f>
        <v>2017</v>
      </c>
      <c r="C10" s="431">
        <v>101</v>
      </c>
      <c r="D10" s="426">
        <f>'Tabela I'!B19</f>
        <v>0</v>
      </c>
      <c r="E10" s="426">
        <f>'Tabela I'!C19</f>
        <v>0</v>
      </c>
      <c r="F10" s="426">
        <f>'Tabela I'!E19</f>
        <v>0</v>
      </c>
      <c r="G10" s="426">
        <f>'Tabela I'!F19</f>
        <v>0</v>
      </c>
      <c r="H10" s="429">
        <v>0</v>
      </c>
    </row>
    <row r="11" spans="1:8" x14ac:dyDescent="0.2">
      <c r="A11" s="426">
        <f>'Tabela I'!$G$2</f>
        <v>0</v>
      </c>
      <c r="B11" s="426">
        <f>'Tabela I'!$G$1</f>
        <v>2017</v>
      </c>
      <c r="C11" s="431">
        <v>123</v>
      </c>
      <c r="D11" s="426">
        <f>'Tabela I'!B20</f>
        <v>0</v>
      </c>
      <c r="E11" s="426">
        <f>'Tabela I'!C20</f>
        <v>0</v>
      </c>
      <c r="F11" s="426">
        <f>'Tabela I'!E20</f>
        <v>0</v>
      </c>
      <c r="G11" s="426">
        <f>'Tabela I'!F20</f>
        <v>0</v>
      </c>
      <c r="H11" s="429">
        <v>0</v>
      </c>
    </row>
    <row r="12" spans="1:8" x14ac:dyDescent="0.2">
      <c r="A12" s="426">
        <f>'Tabela I'!$G$2</f>
        <v>0</v>
      </c>
      <c r="B12" s="426">
        <f>'Tabela I'!$G$1</f>
        <v>2017</v>
      </c>
      <c r="C12" s="431">
        <v>105</v>
      </c>
      <c r="D12" s="426">
        <f>'Tabela I'!B23</f>
        <v>4230</v>
      </c>
      <c r="E12" s="426">
        <f>'Tabela I'!C23</f>
        <v>4206</v>
      </c>
      <c r="F12" s="426">
        <f>'Tabela I'!E23</f>
        <v>5545</v>
      </c>
      <c r="G12" s="426">
        <f>'Tabela I'!F23</f>
        <v>0</v>
      </c>
      <c r="H12" s="429">
        <v>0</v>
      </c>
    </row>
    <row r="13" spans="1:8" x14ac:dyDescent="0.2">
      <c r="A13" s="426">
        <f>'Tabela I'!$G$2</f>
        <v>0</v>
      </c>
      <c r="B13" s="426">
        <f>'Tabela I'!$G$1</f>
        <v>2017</v>
      </c>
      <c r="C13" s="431">
        <v>106</v>
      </c>
      <c r="D13" s="426">
        <f>'Tabela I'!B24</f>
        <v>0</v>
      </c>
      <c r="E13" s="426">
        <f>'Tabela I'!C24</f>
        <v>15720</v>
      </c>
      <c r="F13" s="426">
        <f>'Tabela I'!E24</f>
        <v>15720</v>
      </c>
      <c r="G13" s="426">
        <f>'Tabela I'!F24</f>
        <v>0</v>
      </c>
      <c r="H13" s="429">
        <v>0</v>
      </c>
    </row>
    <row r="14" spans="1:8" x14ac:dyDescent="0.2">
      <c r="A14" s="426">
        <f>'Tabela I'!$G$2</f>
        <v>0</v>
      </c>
      <c r="B14" s="426">
        <f>'Tabela I'!$G$1</f>
        <v>2017</v>
      </c>
      <c r="C14" s="427">
        <v>107</v>
      </c>
      <c r="D14" s="426">
        <f>'Tabela I'!B25</f>
        <v>61</v>
      </c>
      <c r="E14" s="426">
        <f>'Tabela I'!C25</f>
        <v>3304</v>
      </c>
      <c r="F14" s="426">
        <f>'Tabela I'!E25</f>
        <v>3244</v>
      </c>
      <c r="G14" s="426">
        <f>'Tabela I'!F25</f>
        <v>0</v>
      </c>
      <c r="H14" s="429">
        <v>0</v>
      </c>
    </row>
    <row r="15" spans="1:8" x14ac:dyDescent="0.2">
      <c r="A15" s="426">
        <f>'Tabela I'!$G$2</f>
        <v>0</v>
      </c>
      <c r="B15" s="426">
        <f>'Tabela I'!$G$1</f>
        <v>2017</v>
      </c>
      <c r="C15" s="427">
        <v>108</v>
      </c>
      <c r="D15" s="426">
        <f>'Tabela I'!B26</f>
        <v>876</v>
      </c>
      <c r="E15" s="426">
        <f>'Tabela I'!C26</f>
        <v>2552</v>
      </c>
      <c r="F15" s="426">
        <f>'Tabela I'!E26</f>
        <v>1861</v>
      </c>
      <c r="G15" s="426">
        <f>'Tabela I'!F26</f>
        <v>0</v>
      </c>
      <c r="H15" s="429">
        <v>0</v>
      </c>
    </row>
    <row r="16" spans="1:8" x14ac:dyDescent="0.2">
      <c r="A16" s="426">
        <f>'Tabela I'!$G$2</f>
        <v>0</v>
      </c>
      <c r="B16" s="426">
        <f>'Tabela I'!$G$1</f>
        <v>2017</v>
      </c>
      <c r="C16" s="427">
        <v>60</v>
      </c>
      <c r="D16" s="426">
        <f>'Tabela I'!B27</f>
        <v>0</v>
      </c>
      <c r="E16" s="426">
        <f>'Tabela I'!C27</f>
        <v>1</v>
      </c>
      <c r="F16" s="426">
        <f>'Tabela I'!E27</f>
        <v>0</v>
      </c>
      <c r="G16" s="426">
        <f>'Tabela I'!F27</f>
        <v>0</v>
      </c>
      <c r="H16" s="429">
        <v>0</v>
      </c>
    </row>
    <row r="17" spans="1:8" x14ac:dyDescent="0.2">
      <c r="A17" s="426">
        <f>'Tabela I'!$G$2</f>
        <v>0</v>
      </c>
      <c r="B17" s="426">
        <f>'Tabela I'!$G$1</f>
        <v>2017</v>
      </c>
      <c r="C17" s="427">
        <v>65</v>
      </c>
      <c r="D17" s="426">
        <f>'Tabela I'!B30</f>
        <v>0</v>
      </c>
      <c r="E17" s="426">
        <f>'Tabela I'!C30</f>
        <v>0</v>
      </c>
      <c r="F17" s="426">
        <f>'Tabela I'!E30</f>
        <v>0</v>
      </c>
      <c r="G17" s="426">
        <f>'Tabela I'!F30</f>
        <v>0</v>
      </c>
      <c r="H17" s="429">
        <v>0</v>
      </c>
    </row>
  </sheetData>
  <sheetProtection password="CCF6" sheet="1" objects="1" scenarios="1"/>
  <phoneticPr fontId="9" type="noConversion"/>
  <pageMargins left="0.75" right="0.75" top="1" bottom="1" header="0.5" footer="0.5"/>
  <pageSetup orientation="landscape" r:id="rId1"/>
  <headerFooter differentOddEven="1" differentFirst="1" alignWithMargins="0">
    <oddHeader>&amp;R </oddHeader>
    <evenHeader>&amp;R </evenHeader>
    <firstHeader>&amp;R </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34"/>
  </sheetPr>
  <dimension ref="A1:G6"/>
  <sheetViews>
    <sheetView workbookViewId="0">
      <selection activeCell="J14" sqref="J14"/>
    </sheetView>
  </sheetViews>
  <sheetFormatPr defaultRowHeight="12.75" x14ac:dyDescent="0.2"/>
  <cols>
    <col min="1" max="1" width="8.42578125" customWidth="1"/>
    <col min="2" max="2" width="7.85546875" customWidth="1"/>
    <col min="3" max="3" width="10.140625" customWidth="1"/>
    <col min="4" max="4" width="14" customWidth="1"/>
    <col min="5" max="5" width="14.140625" customWidth="1"/>
    <col min="6" max="7" width="13.42578125" customWidth="1"/>
  </cols>
  <sheetData>
    <row r="1" spans="1:7" x14ac:dyDescent="0.2">
      <c r="A1" t="s">
        <v>0</v>
      </c>
      <c r="B1" t="s">
        <v>1</v>
      </c>
      <c r="C1" t="s">
        <v>2</v>
      </c>
      <c r="D1" t="s">
        <v>3</v>
      </c>
      <c r="E1" t="s">
        <v>4</v>
      </c>
      <c r="F1" t="s">
        <v>5</v>
      </c>
      <c r="G1" s="589" t="s">
        <v>298</v>
      </c>
    </row>
    <row r="2" spans="1:7" x14ac:dyDescent="0.2">
      <c r="A2" s="3">
        <f>'Tabela I'!$G$2</f>
        <v>0</v>
      </c>
      <c r="B2" s="3">
        <f>'Tabela I'!$G$1</f>
        <v>2017</v>
      </c>
      <c r="C2" s="3">
        <v>57</v>
      </c>
      <c r="D2" s="3">
        <f>'Tabela Ia'!B7</f>
        <v>5106</v>
      </c>
      <c r="E2" s="3">
        <f>'Tabela Ia'!C7</f>
        <v>6758</v>
      </c>
      <c r="F2" s="3">
        <f>'Tabela Ia'!E7</f>
        <v>7406</v>
      </c>
      <c r="G2" s="3">
        <f>'Tabela Ia'!F7</f>
        <v>0</v>
      </c>
    </row>
    <row r="3" spans="1:7" x14ac:dyDescent="0.2">
      <c r="A3" s="3">
        <f>'Tabela I'!$G$2</f>
        <v>0</v>
      </c>
      <c r="B3" s="3">
        <f>'Tabela I'!$G$1</f>
        <v>2017</v>
      </c>
      <c r="C3" s="3">
        <v>58</v>
      </c>
      <c r="D3" s="3">
        <f>'Tabela Ia'!B8</f>
        <v>0</v>
      </c>
      <c r="E3" s="3">
        <f>'Tabela Ia'!C8</f>
        <v>15720</v>
      </c>
      <c r="F3" s="3">
        <f>'Tabela Ia'!E8</f>
        <v>15720</v>
      </c>
      <c r="G3" s="3">
        <f>'Tabela Ia'!F8</f>
        <v>0</v>
      </c>
    </row>
    <row r="4" spans="1:7" x14ac:dyDescent="0.2">
      <c r="A4" s="3">
        <f>'Tabela I'!$G$2</f>
        <v>0</v>
      </c>
      <c r="B4" s="3">
        <f>'Tabela I'!$G$1</f>
        <v>2017</v>
      </c>
      <c r="C4" s="3">
        <v>59</v>
      </c>
      <c r="D4" s="3">
        <f>'Tabela Ia'!B9</f>
        <v>0</v>
      </c>
      <c r="E4" s="3">
        <f>'Tabela Ia'!C9</f>
        <v>1</v>
      </c>
      <c r="F4" s="3">
        <f>'Tabela Ia'!E9</f>
        <v>0</v>
      </c>
      <c r="G4" s="3">
        <f>'Tabela Ia'!F9</f>
        <v>0</v>
      </c>
    </row>
    <row r="5" spans="1:7" x14ac:dyDescent="0.2">
      <c r="A5" s="3">
        <f>'Tabela I'!$G$2</f>
        <v>0</v>
      </c>
      <c r="B5" s="3">
        <f>'Tabela I'!$G$1</f>
        <v>2017</v>
      </c>
      <c r="C5" s="3">
        <v>60</v>
      </c>
      <c r="D5" s="3">
        <f>'Tabela Ia'!B10</f>
        <v>61</v>
      </c>
      <c r="E5" s="3">
        <f>'Tabela Ia'!C10</f>
        <v>3304</v>
      </c>
      <c r="F5" s="3">
        <f>'Tabela Ia'!E10</f>
        <v>3244</v>
      </c>
      <c r="G5" s="3">
        <f>'Tabela Ia'!F10</f>
        <v>0</v>
      </c>
    </row>
    <row r="6" spans="1:7" x14ac:dyDescent="0.2">
      <c r="D6">
        <f>SUM(D2:D5)</f>
        <v>5167</v>
      </c>
      <c r="E6">
        <f>SUM(E2:E5)</f>
        <v>25783</v>
      </c>
      <c r="F6">
        <f>SUM(F2:F5)</f>
        <v>26370</v>
      </c>
      <c r="G6">
        <f>SUM(G2:G5)</f>
        <v>0</v>
      </c>
    </row>
  </sheetData>
  <sheetProtection password="CCF6" sheet="1" objects="1" scenarios="1"/>
  <phoneticPr fontId="9" type="noConversion"/>
  <pageMargins left="0.75" right="0.75" top="1" bottom="1" header="0.5" footer="0.5"/>
  <pageSetup orientation="portrait" verticalDpi="0" r:id="rId1"/>
  <headerFooter differentOddEven="1" differentFirst="1" alignWithMargins="0">
    <oddHeader>&amp;R </oddHeader>
    <evenHeader>&amp;R </evenHeader>
    <firstHeader>&amp;R </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34"/>
  </sheetPr>
  <dimension ref="A1:K33"/>
  <sheetViews>
    <sheetView zoomScale="85" zoomScaleNormal="85" workbookViewId="0">
      <selection activeCell="K32" sqref="K32"/>
    </sheetView>
  </sheetViews>
  <sheetFormatPr defaultRowHeight="12.75" x14ac:dyDescent="0.2"/>
  <cols>
    <col min="3" max="4" width="13" customWidth="1"/>
    <col min="5" max="5" width="12.5703125" customWidth="1"/>
    <col min="6" max="6" width="11.28515625" customWidth="1"/>
    <col min="7" max="7" width="15.28515625" customWidth="1"/>
    <col min="8" max="8" width="21.42578125" customWidth="1"/>
    <col min="9" max="9" width="11.7109375" customWidth="1"/>
    <col min="10" max="10" width="12.28515625" customWidth="1"/>
    <col min="11" max="11" width="15.28515625" bestFit="1" customWidth="1"/>
  </cols>
  <sheetData>
    <row r="1" spans="1:11" ht="12.75" customHeight="1" x14ac:dyDescent="0.2">
      <c r="A1" s="66" t="s">
        <v>0</v>
      </c>
      <c r="B1" s="66" t="s">
        <v>1</v>
      </c>
      <c r="C1" s="66" t="s">
        <v>6</v>
      </c>
      <c r="D1" s="66" t="s">
        <v>147</v>
      </c>
      <c r="E1" s="66" t="s">
        <v>7</v>
      </c>
      <c r="F1" s="66" t="s">
        <v>8</v>
      </c>
      <c r="G1" s="66" t="s">
        <v>9</v>
      </c>
      <c r="H1" s="66" t="s">
        <v>149</v>
      </c>
      <c r="I1" s="66" t="s">
        <v>10</v>
      </c>
      <c r="J1" s="66" t="s">
        <v>150</v>
      </c>
      <c r="K1" s="66" t="s">
        <v>291</v>
      </c>
    </row>
    <row r="2" spans="1:11" x14ac:dyDescent="0.2">
      <c r="A2" s="10">
        <f>'Tabela I'!$G$2</f>
        <v>0</v>
      </c>
      <c r="B2" s="10">
        <f>'Tabela I'!$G$1</f>
        <v>2017</v>
      </c>
      <c r="C2" s="14">
        <v>1</v>
      </c>
      <c r="D2" s="14">
        <f>'Tabela III'!B8</f>
        <v>754</v>
      </c>
      <c r="E2" s="14">
        <f>'Tabela III'!D8</f>
        <v>0</v>
      </c>
      <c r="F2" s="14">
        <f>'Tabela III'!E8</f>
        <v>196</v>
      </c>
      <c r="G2" s="14">
        <f>'Tabela III'!F8</f>
        <v>17</v>
      </c>
      <c r="H2" s="14">
        <f>'Tabela III'!G8</f>
        <v>0</v>
      </c>
      <c r="I2" s="14">
        <f>'Tabela III'!H8</f>
        <v>3</v>
      </c>
      <c r="J2" s="14">
        <f>'Tabela III'!I8</f>
        <v>4</v>
      </c>
      <c r="K2" s="562">
        <f>'Tabela III'!K8</f>
        <v>0</v>
      </c>
    </row>
    <row r="3" spans="1:11" x14ac:dyDescent="0.2">
      <c r="A3" s="10">
        <f>'Tabela I'!$G$2</f>
        <v>0</v>
      </c>
      <c r="B3" s="10">
        <f>'Tabela I'!$G$1</f>
        <v>2017</v>
      </c>
      <c r="C3" s="14">
        <v>3</v>
      </c>
      <c r="D3" s="14">
        <f>'Tabela III'!B9</f>
        <v>3687</v>
      </c>
      <c r="E3" s="14">
        <f>'Tabela III'!D9</f>
        <v>0</v>
      </c>
      <c r="F3" s="14">
        <f>'Tabela III'!E9</f>
        <v>243</v>
      </c>
      <c r="G3" s="14">
        <f>'Tabela III'!F9</f>
        <v>10</v>
      </c>
      <c r="H3" s="14">
        <f>'Tabela III'!G9</f>
        <v>0</v>
      </c>
      <c r="I3" s="14">
        <f>'Tabela III'!H9</f>
        <v>6</v>
      </c>
      <c r="J3" s="14">
        <f>'Tabela III'!I9</f>
        <v>0</v>
      </c>
      <c r="K3" s="562">
        <f>'Tabela III'!K9</f>
        <v>0</v>
      </c>
    </row>
    <row r="4" spans="1:11" x14ac:dyDescent="0.2">
      <c r="A4" s="10">
        <f>'Tabela I'!$G$2</f>
        <v>0</v>
      </c>
      <c r="B4" s="10">
        <f>'Tabela I'!$G$1</f>
        <v>2017</v>
      </c>
      <c r="C4" s="14">
        <v>2</v>
      </c>
      <c r="D4" s="14">
        <f>'Tabela III'!B10</f>
        <v>627</v>
      </c>
      <c r="E4" s="14">
        <f>'Tabela III'!D10</f>
        <v>0</v>
      </c>
      <c r="F4" s="14">
        <f>'Tabela III'!E10</f>
        <v>162</v>
      </c>
      <c r="G4" s="14">
        <f>'Tabela III'!F10</f>
        <v>24</v>
      </c>
      <c r="H4" s="14">
        <f>'Tabela III'!G10</f>
        <v>0</v>
      </c>
      <c r="I4" s="14">
        <f>'Tabela III'!H10</f>
        <v>3</v>
      </c>
      <c r="J4" s="14">
        <f>'Tabela III'!I10</f>
        <v>3</v>
      </c>
      <c r="K4" s="562">
        <f>'Tabela III'!K10</f>
        <v>0</v>
      </c>
    </row>
    <row r="5" spans="1:11" x14ac:dyDescent="0.2">
      <c r="A5" s="10">
        <f>'Tabela I'!$G$2</f>
        <v>0</v>
      </c>
      <c r="B5" s="10">
        <f>'Tabela I'!$G$1</f>
        <v>2017</v>
      </c>
      <c r="C5" s="14">
        <v>96</v>
      </c>
      <c r="D5" s="14">
        <f>'Tabela III'!B11</f>
        <v>1</v>
      </c>
      <c r="E5" s="14">
        <f>'Tabela III'!D11</f>
        <v>0</v>
      </c>
      <c r="F5" s="14">
        <f>'Tabela III'!E11</f>
        <v>0</v>
      </c>
      <c r="G5" s="14">
        <f>'Tabela III'!F11</f>
        <v>0</v>
      </c>
      <c r="H5" s="14">
        <f>'Tabela III'!G11</f>
        <v>0</v>
      </c>
      <c r="I5" s="14">
        <f>'Tabela III'!H11</f>
        <v>0</v>
      </c>
      <c r="J5" s="14">
        <f>'Tabela III'!I11</f>
        <v>0</v>
      </c>
      <c r="K5" s="562">
        <f>'Tabela III'!K11</f>
        <v>0</v>
      </c>
    </row>
    <row r="6" spans="1:11" x14ac:dyDescent="0.2">
      <c r="A6" s="10">
        <f>'Tabela I'!$G$2</f>
        <v>0</v>
      </c>
      <c r="B6" s="10">
        <f>'Tabela I'!$G$1</f>
        <v>2017</v>
      </c>
      <c r="C6" s="14">
        <v>4</v>
      </c>
      <c r="D6" s="14">
        <f>'Tabela III'!B12</f>
        <v>0</v>
      </c>
      <c r="E6" s="14">
        <f>'Tabela III'!D12</f>
        <v>0</v>
      </c>
      <c r="F6" s="14">
        <f>'Tabela III'!E12</f>
        <v>0</v>
      </c>
      <c r="G6" s="14">
        <f>'Tabela III'!F12</f>
        <v>0</v>
      </c>
      <c r="H6" s="14">
        <f>'Tabela III'!G12</f>
        <v>0</v>
      </c>
      <c r="I6" s="14">
        <f>'Tabela III'!H12</f>
        <v>0</v>
      </c>
      <c r="J6" s="14">
        <f>'Tabela III'!I12</f>
        <v>0</v>
      </c>
      <c r="K6" s="562">
        <f>'Tabela III'!K12</f>
        <v>0</v>
      </c>
    </row>
    <row r="7" spans="1:11" x14ac:dyDescent="0.2">
      <c r="A7" s="10">
        <f>'Tabela I'!$G$2</f>
        <v>0</v>
      </c>
      <c r="B7" s="10">
        <f>'Tabela I'!$G$1</f>
        <v>2017</v>
      </c>
      <c r="C7" s="14">
        <v>5</v>
      </c>
      <c r="D7" s="14">
        <f>'Tabela III'!B14</f>
        <v>339</v>
      </c>
      <c r="E7" s="14">
        <f>'Tabela III'!D14</f>
        <v>0</v>
      </c>
      <c r="F7" s="14">
        <f>'Tabela III'!E14</f>
        <v>86</v>
      </c>
      <c r="G7" s="14">
        <f>'Tabela III'!F14</f>
        <v>9</v>
      </c>
      <c r="H7" s="14">
        <f>'Tabela III'!G14</f>
        <v>0</v>
      </c>
      <c r="I7" s="14">
        <f>'Tabela III'!H14</f>
        <v>5</v>
      </c>
      <c r="J7" s="14">
        <f>'Tabela III'!I14</f>
        <v>1</v>
      </c>
      <c r="K7" s="562">
        <f>'Tabela III'!K14</f>
        <v>0</v>
      </c>
    </row>
    <row r="8" spans="1:11" x14ac:dyDescent="0.2">
      <c r="A8" s="10">
        <f>'Tabela I'!$G$2</f>
        <v>0</v>
      </c>
      <c r="B8" s="10">
        <f>'Tabela I'!$G$1</f>
        <v>2017</v>
      </c>
      <c r="C8" s="14">
        <v>6</v>
      </c>
      <c r="D8" s="14">
        <f>'Tabela III'!B15</f>
        <v>1139</v>
      </c>
      <c r="E8" s="14">
        <f>'Tabela III'!D15</f>
        <v>0</v>
      </c>
      <c r="F8" s="14">
        <f>'Tabela III'!E15</f>
        <v>85</v>
      </c>
      <c r="G8" s="14">
        <f>'Tabela III'!F15</f>
        <v>1</v>
      </c>
      <c r="H8" s="14">
        <f>'Tabela III'!G15</f>
        <v>0</v>
      </c>
      <c r="I8" s="14">
        <f>'Tabela III'!H15</f>
        <v>1</v>
      </c>
      <c r="J8" s="14">
        <f>'Tabela III'!I15</f>
        <v>0</v>
      </c>
      <c r="K8" s="562">
        <f>'Tabela III'!K15</f>
        <v>0</v>
      </c>
    </row>
    <row r="9" spans="1:11" x14ac:dyDescent="0.2">
      <c r="A9" s="10">
        <f>'Tabela I'!$G$2</f>
        <v>0</v>
      </c>
      <c r="B9" s="10">
        <f>'Tabela I'!$G$1</f>
        <v>2017</v>
      </c>
      <c r="C9" s="14">
        <v>7</v>
      </c>
      <c r="D9" s="14">
        <f>'Tabela III'!B16</f>
        <v>74</v>
      </c>
      <c r="E9" s="14">
        <f>'Tabela III'!D16</f>
        <v>0</v>
      </c>
      <c r="F9" s="14">
        <f>'Tabela III'!E16</f>
        <v>0</v>
      </c>
      <c r="G9" s="14">
        <f>'Tabela III'!F16</f>
        <v>0</v>
      </c>
      <c r="H9" s="14">
        <f>'Tabela III'!G16</f>
        <v>0</v>
      </c>
      <c r="I9" s="14">
        <f>'Tabela III'!H16</f>
        <v>1</v>
      </c>
      <c r="J9" s="14">
        <f>'Tabela III'!I16</f>
        <v>0</v>
      </c>
      <c r="K9" s="562">
        <f>'Tabela III'!K16</f>
        <v>0</v>
      </c>
    </row>
    <row r="10" spans="1:11" x14ac:dyDescent="0.2">
      <c r="A10" s="10">
        <f>'Tabela I'!$G$2</f>
        <v>0</v>
      </c>
      <c r="B10" s="10">
        <f>'Tabela I'!$G$1</f>
        <v>2017</v>
      </c>
      <c r="C10" s="14">
        <v>97</v>
      </c>
      <c r="D10" s="14">
        <f>'Tabela III'!B17</f>
        <v>0</v>
      </c>
      <c r="E10" s="14">
        <f>'Tabela III'!D17</f>
        <v>0</v>
      </c>
      <c r="F10" s="14">
        <f>'Tabela III'!E17</f>
        <v>0</v>
      </c>
      <c r="G10" s="14">
        <f>'Tabela III'!F17</f>
        <v>0</v>
      </c>
      <c r="H10" s="14">
        <f>'Tabela III'!G17</f>
        <v>0</v>
      </c>
      <c r="I10" s="14">
        <f>'Tabela III'!H17</f>
        <v>0</v>
      </c>
      <c r="J10" s="14">
        <f>'Tabela III'!I17</f>
        <v>0</v>
      </c>
      <c r="K10" s="562">
        <f>'Tabela III'!K17</f>
        <v>0</v>
      </c>
    </row>
    <row r="11" spans="1:11" x14ac:dyDescent="0.2">
      <c r="A11" s="10">
        <f>'Tabela I'!$G$2</f>
        <v>0</v>
      </c>
      <c r="B11" s="10">
        <f>'Tabela I'!$G$1</f>
        <v>2017</v>
      </c>
      <c r="C11" s="14">
        <v>8</v>
      </c>
      <c r="D11" s="14">
        <f>'Tabela III'!B18</f>
        <v>72</v>
      </c>
      <c r="E11" s="14">
        <f>'Tabela III'!D18</f>
        <v>0</v>
      </c>
      <c r="F11" s="14">
        <f>'Tabela III'!E18</f>
        <v>4</v>
      </c>
      <c r="G11" s="14">
        <f>'Tabela III'!F18</f>
        <v>0</v>
      </c>
      <c r="H11" s="14">
        <f>'Tabela III'!G18</f>
        <v>0</v>
      </c>
      <c r="I11" s="14">
        <f>'Tabela III'!H18</f>
        <v>0</v>
      </c>
      <c r="J11" s="14">
        <f>'Tabela III'!I18</f>
        <v>0</v>
      </c>
      <c r="K11" s="562">
        <f>'Tabela III'!K18</f>
        <v>0</v>
      </c>
    </row>
    <row r="12" spans="1:11" x14ac:dyDescent="0.2">
      <c r="A12" s="10">
        <f>'Tabela I'!$G$2</f>
        <v>0</v>
      </c>
      <c r="B12" s="10">
        <f>'Tabela I'!$G$1</f>
        <v>2017</v>
      </c>
      <c r="C12" s="14">
        <v>10</v>
      </c>
      <c r="D12" s="14">
        <f>'Tabela III'!B19</f>
        <v>0</v>
      </c>
      <c r="E12" s="14">
        <f>'Tabela III'!D19</f>
        <v>0</v>
      </c>
      <c r="F12" s="14">
        <f>'Tabela III'!E19</f>
        <v>0</v>
      </c>
      <c r="G12" s="14">
        <f>'Tabela III'!F19</f>
        <v>0</v>
      </c>
      <c r="H12" s="14">
        <f>'Tabela III'!G19</f>
        <v>0</v>
      </c>
      <c r="I12" s="14">
        <f>'Tabela III'!H19</f>
        <v>0</v>
      </c>
      <c r="J12" s="14">
        <f>'Tabela III'!I19</f>
        <v>0</v>
      </c>
      <c r="K12" s="562">
        <f>'Tabela III'!K19</f>
        <v>0</v>
      </c>
    </row>
    <row r="13" spans="1:11" x14ac:dyDescent="0.2">
      <c r="A13" s="10">
        <f>'Tabela I'!$G$2</f>
        <v>0</v>
      </c>
      <c r="B13" s="10">
        <f>'Tabela I'!$G$1</f>
        <v>2017</v>
      </c>
      <c r="C13" s="14">
        <v>11</v>
      </c>
      <c r="D13" s="14">
        <f>'Tabela III'!B21</f>
        <v>399</v>
      </c>
      <c r="E13" s="14">
        <f>'Tabela III'!D21</f>
        <v>0</v>
      </c>
      <c r="F13" s="14">
        <f>'Tabela III'!E21</f>
        <v>97</v>
      </c>
      <c r="G13" s="14">
        <f>'Tabela III'!F21</f>
        <v>1</v>
      </c>
      <c r="H13" s="14">
        <f>'Tabela III'!G21</f>
        <v>0</v>
      </c>
      <c r="I13" s="14">
        <f>'Tabela III'!H21</f>
        <v>7</v>
      </c>
      <c r="J13" s="14">
        <f>'Tabela III'!I21</f>
        <v>0</v>
      </c>
      <c r="K13" s="562">
        <f>'Tabela III'!K21</f>
        <v>0</v>
      </c>
    </row>
    <row r="14" spans="1:11" x14ac:dyDescent="0.2">
      <c r="A14" s="10">
        <f>'Tabela I'!$G$2</f>
        <v>0</v>
      </c>
      <c r="B14" s="10">
        <f>'Tabela I'!$G$1</f>
        <v>2017</v>
      </c>
      <c r="C14" s="14">
        <v>13</v>
      </c>
      <c r="D14" s="14">
        <f>'Tabela III'!B22</f>
        <v>586</v>
      </c>
      <c r="E14" s="14">
        <f>'Tabela III'!D22</f>
        <v>0</v>
      </c>
      <c r="F14" s="14">
        <f>'Tabela III'!E22</f>
        <v>1</v>
      </c>
      <c r="G14" s="14">
        <f>'Tabela III'!F22</f>
        <v>0</v>
      </c>
      <c r="H14" s="14">
        <f>'Tabela III'!G22</f>
        <v>0</v>
      </c>
      <c r="I14" s="14">
        <f>'Tabela III'!H22</f>
        <v>0</v>
      </c>
      <c r="J14" s="14">
        <f>'Tabela III'!I22</f>
        <v>0</v>
      </c>
      <c r="K14" s="562">
        <f>'Tabela III'!K22</f>
        <v>0</v>
      </c>
    </row>
    <row r="15" spans="1:11" x14ac:dyDescent="0.2">
      <c r="A15" s="10">
        <f>'Tabela I'!$G$2</f>
        <v>0</v>
      </c>
      <c r="B15" s="10">
        <f>'Tabela I'!$G$1</f>
        <v>2017</v>
      </c>
      <c r="C15" s="14">
        <v>12</v>
      </c>
      <c r="D15" s="14">
        <f>'Tabela III'!B23</f>
        <v>640</v>
      </c>
      <c r="E15" s="14">
        <f>'Tabela III'!D23</f>
        <v>0</v>
      </c>
      <c r="F15" s="14">
        <f>'Tabela III'!E23</f>
        <v>1</v>
      </c>
      <c r="G15" s="14">
        <f>'Tabela III'!F23</f>
        <v>0</v>
      </c>
      <c r="H15" s="14">
        <f>'Tabela III'!G23</f>
        <v>0</v>
      </c>
      <c r="I15" s="14">
        <f>'Tabela III'!H23</f>
        <v>0</v>
      </c>
      <c r="J15" s="14">
        <f>'Tabela III'!I23</f>
        <v>0</v>
      </c>
      <c r="K15" s="562">
        <f>'Tabela III'!K23</f>
        <v>0</v>
      </c>
    </row>
    <row r="16" spans="1:11" x14ac:dyDescent="0.2">
      <c r="A16" s="10">
        <f>'Tabela I'!$G$2</f>
        <v>0</v>
      </c>
      <c r="B16" s="10">
        <f>'Tabela I'!$G$1</f>
        <v>2017</v>
      </c>
      <c r="C16" s="14">
        <v>92</v>
      </c>
      <c r="D16" s="14">
        <f>'Tabela III'!B24</f>
        <v>0</v>
      </c>
      <c r="E16" s="14">
        <f>'Tabela III'!D24</f>
        <v>0</v>
      </c>
      <c r="F16" s="14">
        <f>'Tabela III'!E24</f>
        <v>0</v>
      </c>
      <c r="G16" s="14">
        <f>'Tabela III'!F24</f>
        <v>0</v>
      </c>
      <c r="H16" s="14">
        <f>'Tabela III'!G24</f>
        <v>0</v>
      </c>
      <c r="I16" s="14">
        <f>'Tabela III'!H24</f>
        <v>0</v>
      </c>
      <c r="J16" s="14">
        <f>'Tabela III'!I24</f>
        <v>0</v>
      </c>
      <c r="K16" s="562">
        <f>'Tabela III'!K24</f>
        <v>0</v>
      </c>
    </row>
    <row r="17" spans="1:11" x14ac:dyDescent="0.2">
      <c r="A17" s="10">
        <f>'Tabela I'!$G$2</f>
        <v>0</v>
      </c>
      <c r="B17" s="10">
        <f>'Tabela I'!$G$1</f>
        <v>2017</v>
      </c>
      <c r="C17" s="14">
        <v>93</v>
      </c>
      <c r="D17" s="14">
        <f>'Tabela III'!B25</f>
        <v>243</v>
      </c>
      <c r="E17" s="14">
        <f>'Tabela III'!D25</f>
        <v>0</v>
      </c>
      <c r="F17" s="14">
        <f>'Tabela III'!E25</f>
        <v>0</v>
      </c>
      <c r="G17" s="14">
        <f>'Tabela III'!F25</f>
        <v>0</v>
      </c>
      <c r="H17" s="14">
        <f>'Tabela III'!G25</f>
        <v>0</v>
      </c>
      <c r="I17" s="14">
        <f>'Tabela III'!H25</f>
        <v>0</v>
      </c>
      <c r="J17" s="14">
        <f>'Tabela III'!I25</f>
        <v>0</v>
      </c>
      <c r="K17" s="562">
        <f>'Tabela III'!K25</f>
        <v>0</v>
      </c>
    </row>
    <row r="18" spans="1:11" x14ac:dyDescent="0.2">
      <c r="A18" s="10">
        <f>'Tabela I'!$G$2</f>
        <v>0</v>
      </c>
      <c r="B18" s="10">
        <f>'Tabela I'!$G$1</f>
        <v>2017</v>
      </c>
      <c r="C18" s="14">
        <v>15</v>
      </c>
      <c r="D18" s="14">
        <f>'Tabela III'!B26</f>
        <v>12</v>
      </c>
      <c r="E18" s="14">
        <f>'Tabela III'!D26</f>
        <v>0</v>
      </c>
      <c r="F18" s="14">
        <f>'Tabela III'!E26</f>
        <v>3</v>
      </c>
      <c r="G18" s="14">
        <f>'Tabela III'!F26</f>
        <v>0</v>
      </c>
      <c r="H18" s="14">
        <f>'Tabela III'!G26</f>
        <v>0</v>
      </c>
      <c r="I18" s="14">
        <f>'Tabela III'!H26</f>
        <v>0</v>
      </c>
      <c r="J18" s="14">
        <f>'Tabela III'!I26</f>
        <v>0</v>
      </c>
      <c r="K18" s="562">
        <f>'Tabela III'!K26</f>
        <v>0</v>
      </c>
    </row>
    <row r="19" spans="1:11" x14ac:dyDescent="0.2">
      <c r="A19" s="10">
        <f>'Tabela I'!$G$2</f>
        <v>0</v>
      </c>
      <c r="B19" s="10">
        <f>'Tabela I'!$G$1</f>
        <v>2017</v>
      </c>
      <c r="C19" s="14">
        <v>16</v>
      </c>
      <c r="D19" s="14">
        <f>'Tabela III'!B27</f>
        <v>111</v>
      </c>
      <c r="E19" s="14">
        <f>'Tabela III'!D27</f>
        <v>0</v>
      </c>
      <c r="F19" s="14">
        <f>'Tabela III'!E27</f>
        <v>34</v>
      </c>
      <c r="G19" s="14">
        <f>'Tabela III'!F27</f>
        <v>0</v>
      </c>
      <c r="H19" s="14">
        <f>'Tabela III'!G27</f>
        <v>0</v>
      </c>
      <c r="I19" s="14">
        <f>'Tabela III'!H27</f>
        <v>1</v>
      </c>
      <c r="J19" s="14">
        <f>'Tabela III'!I27</f>
        <v>0</v>
      </c>
      <c r="K19" s="562">
        <f>'Tabela III'!K27</f>
        <v>0</v>
      </c>
    </row>
    <row r="20" spans="1:11" x14ac:dyDescent="0.2">
      <c r="A20" s="10">
        <f>'Tabela I'!$G$2</f>
        <v>0</v>
      </c>
      <c r="B20" s="10">
        <f>'Tabela I'!$G$1</f>
        <v>2017</v>
      </c>
      <c r="C20" s="14">
        <v>69</v>
      </c>
      <c r="D20" s="14">
        <f>'Tabela III'!B28</f>
        <v>0</v>
      </c>
      <c r="E20" s="14">
        <f>'Tabela III'!D28</f>
        <v>0</v>
      </c>
      <c r="F20" s="14">
        <f>'Tabela III'!E28</f>
        <v>0</v>
      </c>
      <c r="G20" s="14">
        <f>'Tabela III'!F28</f>
        <v>0</v>
      </c>
      <c r="H20" s="14">
        <f>'Tabela III'!G28</f>
        <v>0</v>
      </c>
      <c r="I20" s="14">
        <f>'Tabela III'!H28</f>
        <v>0</v>
      </c>
      <c r="J20" s="14">
        <f>'Tabela III'!I28</f>
        <v>0</v>
      </c>
      <c r="K20" s="562">
        <f>'Tabela III'!K28</f>
        <v>0</v>
      </c>
    </row>
    <row r="21" spans="1:11" x14ac:dyDescent="0.2">
      <c r="A21" s="10">
        <f>'Tabela I'!$G$2</f>
        <v>0</v>
      </c>
      <c r="B21" s="10">
        <f>'Tabela I'!$G$1</f>
        <v>2017</v>
      </c>
      <c r="C21" s="14">
        <v>17</v>
      </c>
      <c r="D21" s="14">
        <f>'Tabela III'!B29</f>
        <v>10</v>
      </c>
      <c r="E21" s="14">
        <f>'Tabela III'!D29</f>
        <v>0</v>
      </c>
      <c r="F21" s="14">
        <f>'Tabela III'!E29</f>
        <v>0</v>
      </c>
      <c r="G21" s="14">
        <f>'Tabela III'!F29</f>
        <v>0</v>
      </c>
      <c r="H21" s="14">
        <f>'Tabela III'!G29</f>
        <v>0</v>
      </c>
      <c r="I21" s="14">
        <f>'Tabela III'!H29</f>
        <v>0</v>
      </c>
      <c r="J21" s="14">
        <f>'Tabela III'!I29</f>
        <v>0</v>
      </c>
      <c r="K21" s="562">
        <f>'Tabela III'!K29</f>
        <v>0</v>
      </c>
    </row>
    <row r="22" spans="1:11" x14ac:dyDescent="0.2">
      <c r="A22" s="10">
        <f>'Tabela I'!$G$2</f>
        <v>0</v>
      </c>
      <c r="B22" s="10">
        <f>'Tabela I'!$G$1</f>
        <v>2017</v>
      </c>
      <c r="C22" s="14">
        <v>18</v>
      </c>
      <c r="D22" s="14">
        <f>'Tabela III'!B30</f>
        <v>148</v>
      </c>
      <c r="E22" s="14">
        <f>'Tabela III'!D30</f>
        <v>0</v>
      </c>
      <c r="F22" s="14">
        <f>'Tabela III'!E30</f>
        <v>22</v>
      </c>
      <c r="G22" s="14">
        <f>'Tabela III'!F30</f>
        <v>0</v>
      </c>
      <c r="H22" s="14">
        <f>'Tabela III'!G30</f>
        <v>0</v>
      </c>
      <c r="I22" s="14">
        <f>'Tabela III'!H30</f>
        <v>0</v>
      </c>
      <c r="J22" s="14">
        <f>'Tabela III'!I30</f>
        <v>0</v>
      </c>
      <c r="K22" s="562">
        <f>'Tabela III'!K30</f>
        <v>0</v>
      </c>
    </row>
    <row r="23" spans="1:11" x14ac:dyDescent="0.2">
      <c r="A23" s="10">
        <f>'Tabela I'!$G$2</f>
        <v>0</v>
      </c>
      <c r="B23" s="10">
        <f>'Tabela I'!$G$1</f>
        <v>2017</v>
      </c>
      <c r="C23" s="14">
        <v>98</v>
      </c>
      <c r="D23" s="14">
        <f>'Tabela III'!B31</f>
        <v>0</v>
      </c>
      <c r="E23" s="14">
        <f>'Tabela III'!D31</f>
        <v>0</v>
      </c>
      <c r="F23" s="14">
        <f>'Tabela III'!E31</f>
        <v>0</v>
      </c>
      <c r="G23" s="14">
        <f>'Tabela III'!F31</f>
        <v>0</v>
      </c>
      <c r="H23" s="14">
        <f>'Tabela III'!G31</f>
        <v>0</v>
      </c>
      <c r="I23" s="14">
        <f>'Tabela III'!H31</f>
        <v>0</v>
      </c>
      <c r="J23" s="14">
        <f>'Tabela III'!I31</f>
        <v>0</v>
      </c>
      <c r="K23" s="562">
        <f>'Tabela III'!K31</f>
        <v>0</v>
      </c>
    </row>
    <row r="24" spans="1:11" x14ac:dyDescent="0.2">
      <c r="A24" s="10">
        <f>'Tabela I'!$G$2</f>
        <v>0</v>
      </c>
      <c r="B24" s="10">
        <f>'Tabela I'!$G$1</f>
        <v>2017</v>
      </c>
      <c r="C24" s="14">
        <v>19</v>
      </c>
      <c r="D24" s="14">
        <f>'Tabela III'!B32</f>
        <v>0</v>
      </c>
      <c r="E24" s="14">
        <f>'Tabela III'!D32</f>
        <v>0</v>
      </c>
      <c r="F24" s="14">
        <f>'Tabela III'!E32</f>
        <v>0</v>
      </c>
      <c r="G24" s="14">
        <f>'Tabela III'!F32</f>
        <v>0</v>
      </c>
      <c r="H24" s="14">
        <f>'Tabela III'!G32</f>
        <v>0</v>
      </c>
      <c r="I24" s="14">
        <f>'Tabela III'!H32</f>
        <v>0</v>
      </c>
      <c r="J24" s="14">
        <f>'Tabela III'!I32</f>
        <v>0</v>
      </c>
      <c r="K24" s="562">
        <f>'Tabela III'!K32</f>
        <v>0</v>
      </c>
    </row>
    <row r="25" spans="1:11" x14ac:dyDescent="0.2">
      <c r="A25" s="10">
        <f>'Tabela I'!$G$2</f>
        <v>0</v>
      </c>
      <c r="B25" s="10">
        <f>'Tabela I'!$G$1</f>
        <v>2017</v>
      </c>
      <c r="C25" s="14">
        <v>20</v>
      </c>
      <c r="D25" s="14">
        <f>'Tabela III'!B34</f>
        <v>21904</v>
      </c>
      <c r="E25" s="14">
        <f>'Tabela III'!D34</f>
        <v>0</v>
      </c>
      <c r="F25" s="14">
        <f>'Tabela III'!E34</f>
        <v>181</v>
      </c>
      <c r="G25" s="14">
        <f>'Tabela III'!F34</f>
        <v>5</v>
      </c>
      <c r="H25" s="14">
        <f>'Tabela III'!G34</f>
        <v>0</v>
      </c>
      <c r="I25" s="14">
        <f>'Tabela III'!H34</f>
        <v>13</v>
      </c>
      <c r="J25" s="14">
        <f>'Tabela III'!I34</f>
        <v>1</v>
      </c>
      <c r="K25" s="562">
        <f>'Tabela III'!K34</f>
        <v>0</v>
      </c>
    </row>
    <row r="26" spans="1:11" x14ac:dyDescent="0.2">
      <c r="A26" s="10">
        <f>'Tabela I'!$G$2</f>
        <v>0</v>
      </c>
      <c r="B26" s="10">
        <f>'Tabela I'!$G$1</f>
        <v>2017</v>
      </c>
      <c r="C26" s="14">
        <v>21</v>
      </c>
      <c r="D26" s="14">
        <f>'Tabela III'!B35</f>
        <v>982</v>
      </c>
      <c r="E26" s="14">
        <f>'Tabela III'!D35</f>
        <v>0</v>
      </c>
      <c r="F26" s="14">
        <f>'Tabela III'!E35</f>
        <v>20</v>
      </c>
      <c r="G26" s="14">
        <f>'Tabela III'!F35</f>
        <v>0</v>
      </c>
      <c r="H26" s="14">
        <f>'Tabela III'!G35</f>
        <v>0</v>
      </c>
      <c r="I26" s="14">
        <f>'Tabela III'!H35</f>
        <v>0</v>
      </c>
      <c r="J26" s="14">
        <f>'Tabela III'!I35</f>
        <v>0</v>
      </c>
      <c r="K26" s="562">
        <f>'Tabela III'!K35</f>
        <v>0</v>
      </c>
    </row>
    <row r="27" spans="1:11" x14ac:dyDescent="0.2">
      <c r="A27" s="10">
        <f>'Tabela I'!$G$2</f>
        <v>0</v>
      </c>
      <c r="B27" s="10">
        <f>'Tabela I'!$G$1</f>
        <v>2017</v>
      </c>
      <c r="C27" s="14">
        <v>22</v>
      </c>
      <c r="D27" s="14">
        <f>'Tabela III'!B36</f>
        <v>0</v>
      </c>
      <c r="E27" s="14">
        <f>'Tabela III'!D36</f>
        <v>0</v>
      </c>
      <c r="F27" s="14">
        <f>'Tabela III'!E36</f>
        <v>0</v>
      </c>
      <c r="G27" s="14">
        <f>'Tabela III'!F36</f>
        <v>0</v>
      </c>
      <c r="H27" s="14">
        <f>'Tabela III'!G36</f>
        <v>0</v>
      </c>
      <c r="I27" s="14">
        <f>'Tabela III'!H36</f>
        <v>0</v>
      </c>
      <c r="J27" s="14">
        <f>'Tabela III'!I36</f>
        <v>0</v>
      </c>
      <c r="K27" s="562">
        <f>'Tabela III'!K36</f>
        <v>0</v>
      </c>
    </row>
    <row r="28" spans="1:11" x14ac:dyDescent="0.2">
      <c r="A28" s="10">
        <f>'Tabela I'!$G$2</f>
        <v>0</v>
      </c>
      <c r="B28" s="10">
        <f>'Tabela I'!$G$1</f>
        <v>2017</v>
      </c>
      <c r="C28" s="14">
        <v>23</v>
      </c>
      <c r="D28" s="14">
        <f>'Tabela III'!B38</f>
        <v>133</v>
      </c>
      <c r="E28" s="14">
        <f>'Tabela III'!D38</f>
        <v>0</v>
      </c>
      <c r="F28" s="14">
        <f>'Tabela III'!E38</f>
        <v>23</v>
      </c>
      <c r="G28" s="14">
        <f>'Tabela III'!F38</f>
        <v>1</v>
      </c>
      <c r="H28" s="14">
        <f>'Tabela III'!G38</f>
        <v>0</v>
      </c>
      <c r="I28" s="14">
        <f>'Tabela III'!H38</f>
        <v>3</v>
      </c>
      <c r="J28" s="14">
        <f>'Tabela III'!I38</f>
        <v>0</v>
      </c>
      <c r="K28" s="562">
        <f>'Tabela III'!K38</f>
        <v>0</v>
      </c>
    </row>
    <row r="29" spans="1:11" x14ac:dyDescent="0.2">
      <c r="A29" s="10">
        <f>'Tabela I'!$G$2</f>
        <v>0</v>
      </c>
      <c r="B29" s="10">
        <f>'Tabela I'!$G$1</f>
        <v>2017</v>
      </c>
      <c r="C29" s="14">
        <v>24</v>
      </c>
      <c r="D29" s="14">
        <f>'Tabela III'!B39</f>
        <v>1568</v>
      </c>
      <c r="E29" s="14">
        <f>'Tabela III'!D39</f>
        <v>0</v>
      </c>
      <c r="F29" s="14">
        <f>'Tabela III'!E39</f>
        <v>5</v>
      </c>
      <c r="G29" s="14">
        <f>'Tabela III'!F39</f>
        <v>0</v>
      </c>
      <c r="H29" s="14">
        <f>'Tabela III'!G39</f>
        <v>0</v>
      </c>
      <c r="I29" s="14">
        <f>'Tabela III'!H39</f>
        <v>0</v>
      </c>
      <c r="J29" s="14">
        <f>'Tabela III'!I39</f>
        <v>0</v>
      </c>
      <c r="K29" s="562">
        <f>'Tabela III'!K39</f>
        <v>0</v>
      </c>
    </row>
    <row r="30" spans="1:11" x14ac:dyDescent="0.2">
      <c r="A30" s="10">
        <f>'Tabela I'!$G$2</f>
        <v>0</v>
      </c>
      <c r="B30" s="10">
        <f>'Tabela I'!$G$1</f>
        <v>2017</v>
      </c>
      <c r="C30" s="14">
        <v>25</v>
      </c>
      <c r="D30" s="14">
        <f>'Tabela III'!B40</f>
        <v>0</v>
      </c>
      <c r="E30" s="14">
        <f>'Tabela III'!D40</f>
        <v>0</v>
      </c>
      <c r="F30" s="14">
        <f>'Tabela III'!E40</f>
        <v>0</v>
      </c>
      <c r="G30" s="14">
        <f>'Tabela III'!F40</f>
        <v>0</v>
      </c>
      <c r="H30" s="14">
        <f>'Tabela III'!G40</f>
        <v>0</v>
      </c>
      <c r="I30" s="14">
        <f>'Tabela III'!H40</f>
        <v>0</v>
      </c>
      <c r="J30" s="14">
        <f>'Tabela III'!I40</f>
        <v>0</v>
      </c>
      <c r="K30" s="562">
        <f>'Tabela III'!K40</f>
        <v>0</v>
      </c>
    </row>
    <row r="31" spans="1:11" x14ac:dyDescent="0.2">
      <c r="A31" s="10">
        <f>'Tabela I'!$G$2</f>
        <v>0</v>
      </c>
      <c r="B31" s="10">
        <f>'Tabela I'!$G$1</f>
        <v>2017</v>
      </c>
      <c r="C31" s="14">
        <v>28</v>
      </c>
      <c r="D31" s="14">
        <f>'Tabela III'!B42</f>
        <v>2182</v>
      </c>
      <c r="E31" s="14">
        <f>'Tabela III'!D42</f>
        <v>0</v>
      </c>
      <c r="F31" s="14">
        <f>'Tabela III'!E42</f>
        <v>140</v>
      </c>
      <c r="G31" s="14">
        <f>'Tabela III'!F42</f>
        <v>8</v>
      </c>
      <c r="H31" s="14">
        <f>'Tabela III'!G42</f>
        <v>0</v>
      </c>
      <c r="I31" s="14">
        <f>'Tabela III'!H42</f>
        <v>1</v>
      </c>
      <c r="J31" s="14">
        <f>'Tabela III'!I42</f>
        <v>1</v>
      </c>
      <c r="K31" s="562">
        <f>'Tabela III'!K42</f>
        <v>0</v>
      </c>
    </row>
    <row r="32" spans="1:11" x14ac:dyDescent="0.2">
      <c r="A32" s="10">
        <f>'Tabela I'!$G$2</f>
        <v>0</v>
      </c>
      <c r="B32" s="10">
        <f>'Tabela I'!$G$1</f>
        <v>2017</v>
      </c>
      <c r="C32" s="14">
        <v>26</v>
      </c>
      <c r="D32" s="14">
        <f>'Tabela III'!B44</f>
        <v>1342</v>
      </c>
      <c r="E32" s="14">
        <f>'Tabela III'!D44</f>
        <v>0</v>
      </c>
      <c r="F32" s="14">
        <f>'Tabela III'!E44</f>
        <v>0</v>
      </c>
      <c r="G32" s="14">
        <f>'Tabela III'!F44</f>
        <v>0</v>
      </c>
      <c r="H32" s="14">
        <f>'Tabela III'!G44</f>
        <v>0</v>
      </c>
      <c r="I32" s="14">
        <f>'Tabela III'!H44</f>
        <v>0</v>
      </c>
      <c r="J32" s="14">
        <f>'Tabela III'!I44</f>
        <v>0</v>
      </c>
      <c r="K32" s="562">
        <f>'Tabela III'!K44</f>
        <v>0</v>
      </c>
    </row>
    <row r="33" spans="4:11" x14ac:dyDescent="0.2">
      <c r="D33">
        <f t="shared" ref="D33:J33" si="0">SUM(D2:D32)</f>
        <v>36953</v>
      </c>
      <c r="E33">
        <f t="shared" si="0"/>
        <v>0</v>
      </c>
      <c r="F33">
        <f t="shared" si="0"/>
        <v>1303</v>
      </c>
      <c r="G33">
        <f t="shared" si="0"/>
        <v>76</v>
      </c>
      <c r="H33">
        <f t="shared" si="0"/>
        <v>0</v>
      </c>
      <c r="I33">
        <f t="shared" si="0"/>
        <v>44</v>
      </c>
      <c r="J33">
        <f t="shared" si="0"/>
        <v>10</v>
      </c>
      <c r="K33">
        <f t="shared" ref="K33" si="1">SUM(K2:K32)</f>
        <v>0</v>
      </c>
    </row>
  </sheetData>
  <sheetProtection password="CD36" sheet="1" objects="1" scenarios="1"/>
  <phoneticPr fontId="9" type="noConversion"/>
  <pageMargins left="0.75" right="0.75" top="1" bottom="1" header="0.5" footer="0.5"/>
  <pageSetup orientation="portrait" verticalDpi="0" r:id="rId1"/>
  <headerFooter differentOddEven="1" differentFirst="1" alignWithMargins="0">
    <oddHeader>&amp;R </oddHeader>
    <evenHeader>&amp;R </evenHeader>
    <firstHeader>&amp;R </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ntry="1">
    <tabColor rgb="FFFFFF00"/>
    <pageSetUpPr fitToPage="1"/>
  </sheetPr>
  <dimension ref="A1:Z93"/>
  <sheetViews>
    <sheetView topLeftCell="A58" zoomScale="70" zoomScaleNormal="70" zoomScaleSheetLayoutView="55" workbookViewId="0">
      <selection activeCell="V93" sqref="V93"/>
    </sheetView>
  </sheetViews>
  <sheetFormatPr defaultRowHeight="15" x14ac:dyDescent="0.25"/>
  <cols>
    <col min="1" max="2" width="6.28515625" style="292" customWidth="1"/>
    <col min="3" max="3" width="18.42578125" style="332" customWidth="1"/>
    <col min="4" max="4" width="9.85546875" style="332" customWidth="1"/>
    <col min="5" max="5" width="20.42578125" style="332" customWidth="1"/>
    <col min="6" max="6" width="22" style="326" customWidth="1"/>
    <col min="7" max="7" width="11.5703125" style="292" customWidth="1"/>
    <col min="8" max="8" width="11.42578125" style="292" customWidth="1"/>
    <col min="9" max="10" width="11" style="292" customWidth="1"/>
    <col min="11" max="12" width="9.85546875" style="292" customWidth="1"/>
    <col min="13" max="13" width="11" style="292" customWidth="1"/>
    <col min="14" max="14" width="10.140625" style="292" customWidth="1"/>
    <col min="15" max="15" width="9" style="292" customWidth="1"/>
    <col min="16" max="16" width="12.140625" style="292" customWidth="1"/>
    <col min="17" max="17" width="11" style="292" customWidth="1"/>
    <col min="18" max="18" width="7.42578125" style="292" customWidth="1"/>
    <col min="19" max="19" width="6.85546875" style="292" customWidth="1"/>
    <col min="20" max="21" width="6.140625" style="292" customWidth="1"/>
    <col min="22" max="26" width="9.140625" style="292" customWidth="1"/>
    <col min="27" max="16384" width="9.140625" style="292"/>
  </cols>
  <sheetData>
    <row r="1" spans="1:26" s="321" customFormat="1" ht="45" customHeight="1" x14ac:dyDescent="0.25">
      <c r="A1" s="318" t="s">
        <v>202</v>
      </c>
      <c r="B1" s="318" t="s">
        <v>203</v>
      </c>
      <c r="C1" s="318" t="s">
        <v>204</v>
      </c>
      <c r="D1" s="318" t="s">
        <v>205</v>
      </c>
      <c r="E1" s="318" t="s">
        <v>206</v>
      </c>
      <c r="F1" s="318" t="s">
        <v>207</v>
      </c>
      <c r="G1" s="318" t="s">
        <v>208</v>
      </c>
      <c r="H1" s="319" t="s">
        <v>209</v>
      </c>
      <c r="I1" s="319" t="s">
        <v>210</v>
      </c>
      <c r="J1" s="319" t="s">
        <v>211</v>
      </c>
      <c r="K1" s="318" t="s">
        <v>212</v>
      </c>
      <c r="L1" s="318" t="s">
        <v>213</v>
      </c>
      <c r="M1" s="318" t="s">
        <v>214</v>
      </c>
      <c r="N1" s="318" t="s">
        <v>215</v>
      </c>
      <c r="O1" s="318" t="s">
        <v>216</v>
      </c>
      <c r="P1" s="318" t="s">
        <v>217</v>
      </c>
      <c r="Q1" s="406" t="s">
        <v>245</v>
      </c>
      <c r="R1" s="406" t="s">
        <v>246</v>
      </c>
      <c r="S1" s="406" t="s">
        <v>247</v>
      </c>
      <c r="T1" s="406" t="s">
        <v>248</v>
      </c>
      <c r="U1" s="406" t="s">
        <v>249</v>
      </c>
      <c r="V1" s="407" t="s">
        <v>250</v>
      </c>
      <c r="X1" s="320"/>
      <c r="Y1" s="320"/>
      <c r="Z1" s="320"/>
    </row>
    <row r="2" spans="1:26" s="326" customFormat="1" ht="38.25" x14ac:dyDescent="0.25">
      <c r="A2" s="3">
        <f>'Tabela I'!$G$1</f>
        <v>2017</v>
      </c>
      <c r="B2" s="3">
        <f>'Tabela I'!$G$2</f>
        <v>0</v>
      </c>
      <c r="C2" s="323" t="str">
        <f>'Tabela II'!B8</f>
        <v>Dijana Ajanović</v>
      </c>
      <c r="D2" s="323">
        <f>'Tabela II'!C8</f>
        <v>0</v>
      </c>
      <c r="E2" s="323">
        <f>'Tabela II'!D8</f>
        <v>0</v>
      </c>
      <c r="F2" s="323" t="str">
        <f>'Tabela II'!E8</f>
        <v>Predsjednik suda</v>
      </c>
      <c r="G2" s="323" t="str">
        <f>'Tabela II'!G8</f>
        <v>Ne treba raditi na predm.</v>
      </c>
      <c r="H2" s="323" t="str">
        <f>'Tabela II'!H8</f>
        <v>01.01.2017.</v>
      </c>
      <c r="I2" s="323" t="str">
        <f>'Tabela II'!I8</f>
        <v>30.11.2017.</v>
      </c>
      <c r="J2" s="323">
        <f>'Tabela II'!J8</f>
        <v>260</v>
      </c>
      <c r="K2" s="323">
        <f>'Tabela II'!K8</f>
        <v>3</v>
      </c>
      <c r="L2" s="323">
        <f>'Tabela II'!L8</f>
        <v>0.37959999999999999</v>
      </c>
      <c r="M2" s="323">
        <f>'Tabela II'!M8</f>
        <v>8.1500000000000003E-2</v>
      </c>
      <c r="N2" s="323">
        <f>'Tabela II'!N8</f>
        <v>0</v>
      </c>
      <c r="O2" s="323">
        <f>'Tabela II'!O8</f>
        <v>1.4611000000000001</v>
      </c>
      <c r="P2" s="323">
        <f>'Tabela II'!P8</f>
        <v>1.4781556420233464</v>
      </c>
      <c r="Q2" s="323">
        <f>'Tabela II'!Q8</f>
        <v>0</v>
      </c>
      <c r="R2" s="323">
        <f>'Tabela II'!R8</f>
        <v>0</v>
      </c>
      <c r="S2" s="323">
        <f>'Tabela II'!S8</f>
        <v>0</v>
      </c>
      <c r="T2" s="323">
        <f>'Tabela II'!T8</f>
        <v>0</v>
      </c>
      <c r="U2" s="323" t="str">
        <f>'Tabela II'!U8</f>
        <v/>
      </c>
      <c r="V2" s="323" t="str">
        <f>'Tabela II'!V8</f>
        <v/>
      </c>
      <c r="W2" s="325"/>
      <c r="X2" s="325"/>
      <c r="Y2" s="325"/>
    </row>
    <row r="3" spans="1:26" s="324" customFormat="1" x14ac:dyDescent="0.2">
      <c r="A3" s="3">
        <f>'Tabela I'!$G$1</f>
        <v>2017</v>
      </c>
      <c r="B3" s="3">
        <f>'Tabela I'!$G$2</f>
        <v>0</v>
      </c>
      <c r="C3" s="323">
        <f>'Tabela II'!B9</f>
        <v>0</v>
      </c>
      <c r="D3" s="323">
        <f>'Tabela II'!C9</f>
        <v>0</v>
      </c>
      <c r="E3" s="323">
        <f>'Tabela II'!D9</f>
        <v>0</v>
      </c>
      <c r="F3" s="323" t="str">
        <f>'Tabela II'!E9</f>
        <v>Predsjednik suda</v>
      </c>
      <c r="G3" s="323">
        <f>'Tabela II'!G9</f>
        <v>0</v>
      </c>
      <c r="H3" s="323">
        <f>'Tabela II'!H9</f>
        <v>0</v>
      </c>
      <c r="I3" s="323">
        <f>'Tabela II'!I9</f>
        <v>0</v>
      </c>
      <c r="J3" s="323">
        <f>'Tabela II'!J9</f>
        <v>260</v>
      </c>
      <c r="K3" s="323">
        <f>'Tabela II'!K9</f>
        <v>0</v>
      </c>
      <c r="L3" s="323">
        <f>'Tabela II'!L9</f>
        <v>0</v>
      </c>
      <c r="M3" s="323">
        <f>'Tabela II'!M9</f>
        <v>0</v>
      </c>
      <c r="N3" s="323">
        <f>'Tabela II'!N9</f>
        <v>0</v>
      </c>
      <c r="O3" s="323" t="str">
        <f>'Tabela II'!O9</f>
        <v/>
      </c>
      <c r="P3" s="323" t="str">
        <f>'Tabela II'!P9</f>
        <v/>
      </c>
      <c r="Q3" s="323">
        <f>'Tabela II'!Q9</f>
        <v>0</v>
      </c>
      <c r="R3" s="323">
        <f>'Tabela II'!R9</f>
        <v>0</v>
      </c>
      <c r="S3" s="323">
        <f>'Tabela II'!S9</f>
        <v>0</v>
      </c>
      <c r="T3" s="323">
        <f>'Tabela II'!T9</f>
        <v>0</v>
      </c>
      <c r="U3" s="323" t="str">
        <f>'Tabela II'!U9</f>
        <v/>
      </c>
      <c r="V3" s="323" t="str">
        <f>'Tabela II'!V9</f>
        <v/>
      </c>
    </row>
    <row r="4" spans="1:26" s="324" customFormat="1" x14ac:dyDescent="0.2">
      <c r="A4" s="3">
        <f>'Tabela I'!$G$1</f>
        <v>2017</v>
      </c>
      <c r="B4" s="3">
        <f>'Tabela I'!$G$2</f>
        <v>0</v>
      </c>
      <c r="C4" s="323" t="str">
        <f>'Tabela II'!B10</f>
        <v>Adnan Baručija</v>
      </c>
      <c r="D4" s="323" t="str">
        <f>'Tabela II'!C10</f>
        <v>Ne</v>
      </c>
      <c r="E4" s="323" t="str">
        <f>'Tabela II'!D10</f>
        <v>Parnični</v>
      </c>
      <c r="F4" s="323" t="str">
        <f>'Tabela II'!E10</f>
        <v>Predsjednik odjela</v>
      </c>
      <c r="G4" s="323">
        <f>'Tabela II'!G10</f>
        <v>0.9</v>
      </c>
      <c r="H4" s="323" t="str">
        <f>'Tabela II'!H10</f>
        <v>01.01.2017.</v>
      </c>
      <c r="I4" s="323" t="str">
        <f>'Tabela II'!I10</f>
        <v>28.02.2017.</v>
      </c>
      <c r="J4" s="323">
        <f>'Tabela II'!J10</f>
        <v>42</v>
      </c>
      <c r="K4" s="323">
        <f>'Tabela II'!K10</f>
        <v>0</v>
      </c>
      <c r="L4" s="323">
        <f>'Tabela II'!L10</f>
        <v>1.5078</v>
      </c>
      <c r="M4" s="323">
        <f>'Tabela II'!M10</f>
        <v>0</v>
      </c>
      <c r="N4" s="323">
        <f>'Tabela II'!N10</f>
        <v>0</v>
      </c>
      <c r="O4" s="323">
        <f>'Tabela II'!O10</f>
        <v>1.6753333333333333</v>
      </c>
      <c r="P4" s="323">
        <f>'Tabela II'!P10</f>
        <v>1.6753333333333333</v>
      </c>
      <c r="Q4" s="323">
        <f>'Tabela II'!Q10</f>
        <v>0</v>
      </c>
      <c r="R4" s="323">
        <f>'Tabela II'!R10</f>
        <v>0</v>
      </c>
      <c r="S4" s="323">
        <f>'Tabela II'!S10</f>
        <v>0</v>
      </c>
      <c r="T4" s="323">
        <f>'Tabela II'!T10</f>
        <v>0</v>
      </c>
      <c r="U4" s="323" t="str">
        <f>'Tabela II'!U10</f>
        <v/>
      </c>
      <c r="V4" s="323" t="str">
        <f>'Tabela II'!V10</f>
        <v/>
      </c>
    </row>
    <row r="5" spans="1:26" s="324" customFormat="1" x14ac:dyDescent="0.2">
      <c r="A5" s="3">
        <f>'Tabela I'!$G$1</f>
        <v>2017</v>
      </c>
      <c r="B5" s="3">
        <f>'Tabela I'!$G$2</f>
        <v>0</v>
      </c>
      <c r="C5" s="323" t="str">
        <f>'Tabela II'!B11</f>
        <v>Aida Smajiš</v>
      </c>
      <c r="D5" s="323" t="str">
        <f>'Tabela II'!C11</f>
        <v>Da</v>
      </c>
      <c r="E5" s="323" t="str">
        <f>'Tabela II'!D11</f>
        <v>Krivični</v>
      </c>
      <c r="F5" s="323" t="str">
        <f>'Tabela II'!E11</f>
        <v>Predsjednik odjela</v>
      </c>
      <c r="G5" s="323">
        <f>'Tabela II'!G11</f>
        <v>0.9</v>
      </c>
      <c r="H5" s="323" t="str">
        <f>'Tabela II'!H11</f>
        <v>01.01.2017.</v>
      </c>
      <c r="I5" s="323" t="str">
        <f>'Tabela II'!I11</f>
        <v>31.12.2017.</v>
      </c>
      <c r="J5" s="323">
        <f>'Tabela II'!J11</f>
        <v>260</v>
      </c>
      <c r="K5" s="323">
        <f>'Tabela II'!K11</f>
        <v>30</v>
      </c>
      <c r="L5" s="323">
        <f>'Tabela II'!L11</f>
        <v>1.1768000000000001</v>
      </c>
      <c r="M5" s="323">
        <f>'Tabela II'!M11</f>
        <v>0</v>
      </c>
      <c r="N5" s="323">
        <f>'Tabela II'!N11</f>
        <v>0</v>
      </c>
      <c r="O5" s="323">
        <f>'Tabela II'!O11</f>
        <v>1.3075555555555556</v>
      </c>
      <c r="P5" s="323">
        <f>'Tabela II'!P11</f>
        <v>1.4781062801932365</v>
      </c>
      <c r="Q5" s="323">
        <f>'Tabela II'!Q11</f>
        <v>0</v>
      </c>
      <c r="R5" s="323">
        <f>'Tabela II'!R11</f>
        <v>0</v>
      </c>
      <c r="S5" s="323">
        <f>'Tabela II'!S11</f>
        <v>0</v>
      </c>
      <c r="T5" s="323">
        <f>'Tabela II'!T11</f>
        <v>0</v>
      </c>
      <c r="U5" s="323" t="str">
        <f>'Tabela II'!U11</f>
        <v/>
      </c>
      <c r="V5" s="323">
        <f>'Tabela II'!V11</f>
        <v>40</v>
      </c>
    </row>
    <row r="6" spans="1:26" s="324" customFormat="1" x14ac:dyDescent="0.2">
      <c r="A6" s="3">
        <f>'Tabela I'!$G$1</f>
        <v>2017</v>
      </c>
      <c r="B6" s="3">
        <f>'Tabela I'!$G$2</f>
        <v>0</v>
      </c>
      <c r="C6" s="323" t="str">
        <f>'Tabela II'!B12</f>
        <v>Alma Bijedić</v>
      </c>
      <c r="D6" s="323" t="str">
        <f>'Tabela II'!C12</f>
        <v>Da</v>
      </c>
      <c r="E6" s="323" t="str">
        <f>'Tabela II'!D12</f>
        <v>Vanparnični</v>
      </c>
      <c r="F6" s="323" t="str">
        <f>'Tabela II'!E12</f>
        <v>Predsjednik odjela</v>
      </c>
      <c r="G6" s="323">
        <f>'Tabela II'!G12</f>
        <v>0.9</v>
      </c>
      <c r="H6" s="323" t="str">
        <f>'Tabela II'!H12</f>
        <v>01.01.2017.</v>
      </c>
      <c r="I6" s="323" t="str">
        <f>'Tabela II'!I12</f>
        <v>31.12.2017.</v>
      </c>
      <c r="J6" s="323">
        <f>'Tabela II'!J12</f>
        <v>260</v>
      </c>
      <c r="K6" s="323">
        <f>'Tabela II'!K12</f>
        <v>22</v>
      </c>
      <c r="L6" s="323">
        <f>'Tabela II'!L12</f>
        <v>0.88039999999999996</v>
      </c>
      <c r="M6" s="323">
        <f>'Tabela II'!M12</f>
        <v>0.1045</v>
      </c>
      <c r="N6" s="323">
        <f>'Tabela II'!N12</f>
        <v>0</v>
      </c>
      <c r="O6" s="323">
        <f>'Tabela II'!O12</f>
        <v>1.0943333333333334</v>
      </c>
      <c r="P6" s="323">
        <f>'Tabela II'!P12</f>
        <v>1.1954901960784312</v>
      </c>
      <c r="Q6" s="323">
        <f>'Tabela II'!Q12</f>
        <v>0</v>
      </c>
      <c r="R6" s="323">
        <f>'Tabela II'!R12</f>
        <v>0</v>
      </c>
      <c r="S6" s="323">
        <f>'Tabela II'!S12</f>
        <v>0</v>
      </c>
      <c r="T6" s="323">
        <f>'Tabela II'!T12</f>
        <v>0</v>
      </c>
      <c r="U6" s="323" t="str">
        <f>'Tabela II'!U12</f>
        <v/>
      </c>
      <c r="V6" s="323">
        <f>'Tabela II'!V12</f>
        <v>40</v>
      </c>
    </row>
    <row r="7" spans="1:26" s="324" customFormat="1" ht="25.5" x14ac:dyDescent="0.2">
      <c r="A7" s="3">
        <f>'Tabela I'!$G$1</f>
        <v>2017</v>
      </c>
      <c r="B7" s="3">
        <f>'Tabela I'!$G$2</f>
        <v>0</v>
      </c>
      <c r="C7" s="323" t="str">
        <f>'Tabela II'!B13</f>
        <v>Amela Bajramović-Softić</v>
      </c>
      <c r="D7" s="323" t="str">
        <f>'Tabela II'!C13</f>
        <v>Da</v>
      </c>
      <c r="E7" s="323" t="str">
        <f>'Tabela II'!D13</f>
        <v>Privredni</v>
      </c>
      <c r="F7" s="323" t="str">
        <f>'Tabela II'!E13</f>
        <v>Predsjednik odjela</v>
      </c>
      <c r="G7" s="323">
        <f>'Tabela II'!G13</f>
        <v>0.9</v>
      </c>
      <c r="H7" s="323" t="str">
        <f>'Tabela II'!H13</f>
        <v>01.01.2017.</v>
      </c>
      <c r="I7" s="323" t="str">
        <f>'Tabela II'!I13</f>
        <v>31.12.2017.</v>
      </c>
      <c r="J7" s="323">
        <f>'Tabela II'!J13</f>
        <v>260</v>
      </c>
      <c r="K7" s="323">
        <f>'Tabela II'!K13</f>
        <v>21</v>
      </c>
      <c r="L7" s="323">
        <f>'Tabela II'!L13</f>
        <v>1.4259999999999999</v>
      </c>
      <c r="M7" s="323">
        <f>'Tabela II'!M13</f>
        <v>0</v>
      </c>
      <c r="N7" s="323">
        <f>'Tabela II'!N13</f>
        <v>0</v>
      </c>
      <c r="O7" s="323">
        <f>'Tabela II'!O13</f>
        <v>1.5844444444444443</v>
      </c>
      <c r="P7" s="323">
        <f>'Tabela II'!P13</f>
        <v>1.723663412366341</v>
      </c>
      <c r="Q7" s="323">
        <f>'Tabela II'!Q13</f>
        <v>0</v>
      </c>
      <c r="R7" s="323">
        <f>'Tabela II'!R13</f>
        <v>0</v>
      </c>
      <c r="S7" s="323">
        <f>'Tabela II'!S13</f>
        <v>0</v>
      </c>
      <c r="T7" s="323">
        <f>'Tabela II'!T13</f>
        <v>0</v>
      </c>
      <c r="U7" s="323" t="str">
        <f>'Tabela II'!U13</f>
        <v/>
      </c>
      <c r="V7" s="323">
        <f>'Tabela II'!V13</f>
        <v>40</v>
      </c>
    </row>
    <row r="8" spans="1:26" s="324" customFormat="1" x14ac:dyDescent="0.2">
      <c r="A8" s="3">
        <f>'Tabela I'!$G$1</f>
        <v>2017</v>
      </c>
      <c r="B8" s="3">
        <f>'Tabela I'!$G$2</f>
        <v>0</v>
      </c>
      <c r="C8" s="323" t="str">
        <f>'Tabela II'!B14</f>
        <v>Mirhunisa Hamzić</v>
      </c>
      <c r="D8" s="323" t="str">
        <f>'Tabela II'!C14</f>
        <v>Da</v>
      </c>
      <c r="E8" s="323" t="str">
        <f>'Tabela II'!D14</f>
        <v>Izvršni</v>
      </c>
      <c r="F8" s="323" t="str">
        <f>'Tabela II'!E14</f>
        <v>Predsjednik odjela</v>
      </c>
      <c r="G8" s="323">
        <f>'Tabela II'!G14</f>
        <v>0.8</v>
      </c>
      <c r="H8" s="323" t="str">
        <f>'Tabela II'!H14</f>
        <v>01.01.2017.</v>
      </c>
      <c r="I8" s="323" t="str">
        <f>'Tabela II'!I14</f>
        <v>31.12.2017.</v>
      </c>
      <c r="J8" s="323">
        <f>'Tabela II'!J14</f>
        <v>260</v>
      </c>
      <c r="K8" s="323">
        <f>'Tabela II'!K14</f>
        <v>0</v>
      </c>
      <c r="L8" s="323">
        <f>'Tabela II'!L14</f>
        <v>0.85260000000000002</v>
      </c>
      <c r="M8" s="323">
        <f>'Tabela II'!M14</f>
        <v>0.14610000000000001</v>
      </c>
      <c r="N8" s="323">
        <f>'Tabela II'!N14</f>
        <v>0</v>
      </c>
      <c r="O8" s="323">
        <f>'Tabela II'!O14</f>
        <v>1.248375</v>
      </c>
      <c r="P8" s="323">
        <f>'Tabela II'!P14</f>
        <v>1.248375</v>
      </c>
      <c r="Q8" s="323">
        <f>'Tabela II'!Q14</f>
        <v>0</v>
      </c>
      <c r="R8" s="323">
        <f>'Tabela II'!R14</f>
        <v>0</v>
      </c>
      <c r="S8" s="323">
        <f>'Tabela II'!S14</f>
        <v>0</v>
      </c>
      <c r="T8" s="323">
        <f>'Tabela II'!T14</f>
        <v>0</v>
      </c>
      <c r="U8" s="323" t="str">
        <f>'Tabela II'!U14</f>
        <v/>
      </c>
      <c r="V8" s="323">
        <f>'Tabela II'!V14</f>
        <v>40</v>
      </c>
    </row>
    <row r="9" spans="1:26" s="324" customFormat="1" x14ac:dyDescent="0.2">
      <c r="A9" s="3">
        <f>'Tabela I'!$G$1</f>
        <v>2017</v>
      </c>
      <c r="B9" s="3">
        <f>'Tabela I'!$G$2</f>
        <v>0</v>
      </c>
      <c r="C9" s="323" t="str">
        <f>'Tabela II'!B15</f>
        <v>Vesna Vujica</v>
      </c>
      <c r="D9" s="323" t="str">
        <f>'Tabela II'!C15</f>
        <v>Da</v>
      </c>
      <c r="E9" s="323" t="str">
        <f>'Tabela II'!D15</f>
        <v>Odjel za maloljetnike</v>
      </c>
      <c r="F9" s="323" t="str">
        <f>'Tabela II'!E15</f>
        <v>Predsjednik odjela</v>
      </c>
      <c r="G9" s="323">
        <f>'Tabela II'!G15</f>
        <v>0.9</v>
      </c>
      <c r="H9" s="323" t="str">
        <f>'Tabela II'!H15</f>
        <v>01.01.2017.</v>
      </c>
      <c r="I9" s="323" t="str">
        <f>'Tabela II'!I15</f>
        <v>31.12.2017.</v>
      </c>
      <c r="J9" s="323">
        <f>'Tabela II'!J15</f>
        <v>260</v>
      </c>
      <c r="K9" s="323">
        <f>'Tabela II'!K15</f>
        <v>10</v>
      </c>
      <c r="L9" s="323">
        <f>'Tabela II'!L15</f>
        <v>0.94799999999999995</v>
      </c>
      <c r="M9" s="323">
        <f>'Tabela II'!M15</f>
        <v>0.1212</v>
      </c>
      <c r="N9" s="323">
        <f>'Tabela II'!N15</f>
        <v>0</v>
      </c>
      <c r="O9" s="323">
        <f>'Tabela II'!O15</f>
        <v>1.1879999999999999</v>
      </c>
      <c r="P9" s="323">
        <f>'Tabela II'!P15</f>
        <v>1.23552</v>
      </c>
      <c r="Q9" s="323">
        <f>'Tabela II'!Q15</f>
        <v>0</v>
      </c>
      <c r="R9" s="323">
        <f>'Tabela II'!R15</f>
        <v>0</v>
      </c>
      <c r="S9" s="323">
        <f>'Tabela II'!S15</f>
        <v>0</v>
      </c>
      <c r="T9" s="323">
        <f>'Tabela II'!T15</f>
        <v>0</v>
      </c>
      <c r="U9" s="323" t="str">
        <f>'Tabela II'!U15</f>
        <v/>
      </c>
      <c r="V9" s="323">
        <f>'Tabela II'!V15</f>
        <v>40</v>
      </c>
    </row>
    <row r="10" spans="1:26" s="324" customFormat="1" x14ac:dyDescent="0.2">
      <c r="A10" s="3">
        <f>'Tabela I'!$G$1</f>
        <v>2017</v>
      </c>
      <c r="B10" s="3">
        <f>'Tabela I'!$G$2</f>
        <v>0</v>
      </c>
      <c r="C10" s="323" t="str">
        <f>'Tabela II'!B16</f>
        <v>Nura Lukić</v>
      </c>
      <c r="D10" s="323" t="str">
        <f>'Tabela II'!C16</f>
        <v>Da</v>
      </c>
      <c r="E10" s="323" t="str">
        <f>'Tabela II'!D16</f>
        <v>Prekršajni</v>
      </c>
      <c r="F10" s="323" t="str">
        <f>'Tabela II'!E16</f>
        <v>Predsjednik odjela</v>
      </c>
      <c r="G10" s="323">
        <f>'Tabela II'!G16</f>
        <v>0.9</v>
      </c>
      <c r="H10" s="323" t="str">
        <f>'Tabela II'!H16</f>
        <v>01.01.2017.</v>
      </c>
      <c r="I10" s="323" t="str">
        <f>'Tabela II'!I16</f>
        <v>31.12.2017.</v>
      </c>
      <c r="J10" s="323">
        <f>'Tabela II'!J16</f>
        <v>260</v>
      </c>
      <c r="K10" s="323">
        <f>'Tabela II'!K16</f>
        <v>0</v>
      </c>
      <c r="L10" s="323">
        <f>'Tabela II'!L16</f>
        <v>0.81669999999999998</v>
      </c>
      <c r="M10" s="323">
        <f>'Tabela II'!M16</f>
        <v>0.45789999999999997</v>
      </c>
      <c r="N10" s="323">
        <f>'Tabela II'!N16</f>
        <v>0</v>
      </c>
      <c r="O10" s="323">
        <f>'Tabela II'!O16</f>
        <v>1.416222222222222</v>
      </c>
      <c r="P10" s="323">
        <f>'Tabela II'!P16</f>
        <v>1.416222222222222</v>
      </c>
      <c r="Q10" s="323">
        <f>'Tabela II'!Q16</f>
        <v>0</v>
      </c>
      <c r="R10" s="323">
        <f>'Tabela II'!R16</f>
        <v>0</v>
      </c>
      <c r="S10" s="323">
        <f>'Tabela II'!S16</f>
        <v>0</v>
      </c>
      <c r="T10" s="323">
        <f>'Tabela II'!T16</f>
        <v>0</v>
      </c>
      <c r="U10" s="323" t="str">
        <f>'Tabela II'!U16</f>
        <v/>
      </c>
      <c r="V10" s="323">
        <f>'Tabela II'!V16</f>
        <v>40</v>
      </c>
    </row>
    <row r="11" spans="1:26" s="324" customFormat="1" ht="25.5" x14ac:dyDescent="0.2">
      <c r="A11" s="3">
        <f>'Tabela I'!$G$1</f>
        <v>2017</v>
      </c>
      <c r="B11" s="3">
        <f>'Tabela I'!$G$2</f>
        <v>0</v>
      </c>
      <c r="C11" s="323" t="str">
        <f>'Tabela II'!B17</f>
        <v>Ramo Ljevaković</v>
      </c>
      <c r="D11" s="323" t="str">
        <f>'Tabela II'!C17</f>
        <v>Ne</v>
      </c>
      <c r="E11" s="323" t="str">
        <f>'Tabela II'!D17</f>
        <v>Odjel za stečajeve i registraciju</v>
      </c>
      <c r="F11" s="323" t="str">
        <f>'Tabela II'!E17</f>
        <v>Predsjednik odjela</v>
      </c>
      <c r="G11" s="323">
        <f>'Tabela II'!G17</f>
        <v>0.9</v>
      </c>
      <c r="H11" s="323" t="str">
        <f>'Tabela II'!H17</f>
        <v>01.01.2017.</v>
      </c>
      <c r="I11" s="323" t="str">
        <f>'Tabela II'!I17</f>
        <v>30.04.2017.</v>
      </c>
      <c r="J11" s="323">
        <f>'Tabela II'!J17</f>
        <v>86</v>
      </c>
      <c r="K11" s="323">
        <f>'Tabela II'!K17</f>
        <v>0</v>
      </c>
      <c r="L11" s="323">
        <f>'Tabela II'!L17</f>
        <v>1.0412999999999999</v>
      </c>
      <c r="M11" s="323">
        <f>'Tabela II'!M17</f>
        <v>0.62160000000000004</v>
      </c>
      <c r="N11" s="323">
        <f>'Tabela II'!N17</f>
        <v>0</v>
      </c>
      <c r="O11" s="323">
        <f>'Tabela II'!O17</f>
        <v>1.8476666666666666</v>
      </c>
      <c r="P11" s="323">
        <f>'Tabela II'!P17</f>
        <v>1.8476666666666666</v>
      </c>
      <c r="Q11" s="323">
        <f>'Tabela II'!Q17</f>
        <v>0</v>
      </c>
      <c r="R11" s="323">
        <f>'Tabela II'!R17</f>
        <v>0</v>
      </c>
      <c r="S11" s="323">
        <f>'Tabela II'!S17</f>
        <v>0</v>
      </c>
      <c r="T11" s="323">
        <f>'Tabela II'!T17</f>
        <v>0</v>
      </c>
      <c r="U11" s="323" t="str">
        <f>'Tabela II'!U17</f>
        <v/>
      </c>
      <c r="V11" s="323" t="str">
        <f>'Tabela II'!V17</f>
        <v/>
      </c>
    </row>
    <row r="12" spans="1:26" s="324" customFormat="1" ht="25.5" x14ac:dyDescent="0.2">
      <c r="A12" s="3">
        <f>'Tabela I'!$G$1</f>
        <v>2017</v>
      </c>
      <c r="B12" s="3">
        <f>'Tabela I'!$G$2</f>
        <v>0</v>
      </c>
      <c r="C12" s="323" t="str">
        <f>'Tabela II'!B18</f>
        <v>Sanja Pavlić</v>
      </c>
      <c r="D12" s="323" t="str">
        <f>'Tabela II'!C18</f>
        <v>Da</v>
      </c>
      <c r="E12" s="323" t="str">
        <f>'Tabela II'!D18</f>
        <v>Odjel za stečajeve i registraciju</v>
      </c>
      <c r="F12" s="323" t="str">
        <f>'Tabela II'!E18</f>
        <v>Sudija</v>
      </c>
      <c r="G12" s="323">
        <f>'Tabela II'!G18</f>
        <v>1</v>
      </c>
      <c r="H12" s="323" t="str">
        <f>'Tabela II'!H18</f>
        <v>01.01.2017.</v>
      </c>
      <c r="I12" s="323" t="str">
        <f>'Tabela II'!I18</f>
        <v>31.12.2017.</v>
      </c>
      <c r="J12" s="323">
        <f>'Tabela II'!J18</f>
        <v>260</v>
      </c>
      <c r="K12" s="323">
        <f>'Tabela II'!K18</f>
        <v>0</v>
      </c>
      <c r="L12" s="323">
        <f>'Tabela II'!L18</f>
        <v>1.6314</v>
      </c>
      <c r="M12" s="323">
        <f>'Tabela II'!M18</f>
        <v>1.1140000000000001</v>
      </c>
      <c r="N12" s="323">
        <f>'Tabela II'!N18</f>
        <v>0</v>
      </c>
      <c r="O12" s="323">
        <f>'Tabela II'!O18</f>
        <v>2.7454000000000001</v>
      </c>
      <c r="P12" s="323">
        <f>'Tabela II'!P18</f>
        <v>2.7454000000000001</v>
      </c>
      <c r="Q12" s="323">
        <f>'Tabela II'!Q18</f>
        <v>0</v>
      </c>
      <c r="R12" s="323">
        <f>'Tabela II'!R18</f>
        <v>0</v>
      </c>
      <c r="S12" s="323">
        <f>'Tabela II'!S18</f>
        <v>0</v>
      </c>
      <c r="T12" s="323">
        <f>'Tabela II'!T18</f>
        <v>0</v>
      </c>
      <c r="U12" s="323" t="str">
        <f>'Tabela II'!U18</f>
        <v/>
      </c>
      <c r="V12" s="323">
        <f>'Tabela II'!V18</f>
        <v>40</v>
      </c>
    </row>
    <row r="13" spans="1:26" s="324" customFormat="1" x14ac:dyDescent="0.2">
      <c r="A13" s="3">
        <f>'Tabela I'!$G$1</f>
        <v>2017</v>
      </c>
      <c r="B13" s="3">
        <f>'Tabela I'!$G$2</f>
        <v>0</v>
      </c>
      <c r="C13" s="323" t="str">
        <f>'Tabela II'!B19</f>
        <v>Smajo Šabić</v>
      </c>
      <c r="D13" s="323" t="str">
        <f>'Tabela II'!C19</f>
        <v>Da</v>
      </c>
      <c r="E13" s="323" t="str">
        <f>'Tabela II'!D19</f>
        <v>Parnični</v>
      </c>
      <c r="F13" s="323" t="str">
        <f>'Tabela II'!E19</f>
        <v>Sudija</v>
      </c>
      <c r="G13" s="323">
        <f>'Tabela II'!G19</f>
        <v>1</v>
      </c>
      <c r="H13" s="323" t="str">
        <f>'Tabela II'!H19</f>
        <v>01.01.2017.</v>
      </c>
      <c r="I13" s="323" t="str">
        <f>'Tabela II'!I19</f>
        <v>31.12.2017.</v>
      </c>
      <c r="J13" s="323">
        <f>'Tabela II'!J19</f>
        <v>260</v>
      </c>
      <c r="K13" s="323">
        <f>'Tabela II'!K19</f>
        <v>0</v>
      </c>
      <c r="L13" s="323">
        <f>'Tabela II'!L19</f>
        <v>0.76119999999999999</v>
      </c>
      <c r="M13" s="323">
        <f>'Tabela II'!M19</f>
        <v>0.3155</v>
      </c>
      <c r="N13" s="323">
        <f>'Tabela II'!N19</f>
        <v>0</v>
      </c>
      <c r="O13" s="323">
        <f>'Tabela II'!O19</f>
        <v>1.0767</v>
      </c>
      <c r="P13" s="323">
        <f>'Tabela II'!P19</f>
        <v>1.0767</v>
      </c>
      <c r="Q13" s="323">
        <f>'Tabela II'!Q19</f>
        <v>0</v>
      </c>
      <c r="R13" s="323">
        <f>'Tabela II'!R19</f>
        <v>0</v>
      </c>
      <c r="S13" s="323">
        <f>'Tabela II'!S19</f>
        <v>0</v>
      </c>
      <c r="T13" s="323">
        <f>'Tabela II'!T19</f>
        <v>0</v>
      </c>
      <c r="U13" s="323" t="str">
        <f>'Tabela II'!U19</f>
        <v/>
      </c>
      <c r="V13" s="323">
        <f>'Tabela II'!V19</f>
        <v>40</v>
      </c>
    </row>
    <row r="14" spans="1:26" s="324" customFormat="1" ht="25.5" x14ac:dyDescent="0.2">
      <c r="A14" s="3">
        <f>'Tabela I'!$G$1</f>
        <v>2017</v>
      </c>
      <c r="B14" s="3">
        <f>'Tabela I'!$G$2</f>
        <v>0</v>
      </c>
      <c r="C14" s="323" t="str">
        <f>'Tabela II'!B20</f>
        <v>Aida Pezer-Alić</v>
      </c>
      <c r="D14" s="323" t="str">
        <f>'Tabela II'!C20</f>
        <v>Da</v>
      </c>
      <c r="E14" s="323" t="str">
        <f>'Tabela II'!D20</f>
        <v>Parnični</v>
      </c>
      <c r="F14" s="323" t="str">
        <f>'Tabela II'!E20</f>
        <v>Sudija</v>
      </c>
      <c r="G14" s="323">
        <f>'Tabela II'!G20</f>
        <v>1</v>
      </c>
      <c r="H14" s="323" t="str">
        <f>'Tabela II'!H20</f>
        <v>01.01.2017.</v>
      </c>
      <c r="I14" s="323" t="str">
        <f>'Tabela II'!I20</f>
        <v>31.12..2017.</v>
      </c>
      <c r="J14" s="323">
        <f>'Tabela II'!J20</f>
        <v>260</v>
      </c>
      <c r="K14" s="323">
        <f>'Tabela II'!K20</f>
        <v>0</v>
      </c>
      <c r="L14" s="323">
        <f>'Tabela II'!L20</f>
        <v>0.75280000000000002</v>
      </c>
      <c r="M14" s="323">
        <f>'Tabela II'!M20</f>
        <v>0.32329999999999998</v>
      </c>
      <c r="N14" s="323">
        <f>'Tabela II'!N20</f>
        <v>0</v>
      </c>
      <c r="O14" s="323">
        <f>'Tabela II'!O20</f>
        <v>1.0761000000000001</v>
      </c>
      <c r="P14" s="323">
        <f>'Tabela II'!P20</f>
        <v>1.0761000000000001</v>
      </c>
      <c r="Q14" s="323">
        <f>'Tabela II'!Q20</f>
        <v>0</v>
      </c>
      <c r="R14" s="323">
        <f>'Tabela II'!R20</f>
        <v>0</v>
      </c>
      <c r="S14" s="323">
        <f>'Tabela II'!S20</f>
        <v>0</v>
      </c>
      <c r="T14" s="323">
        <f>'Tabela II'!T20</f>
        <v>0</v>
      </c>
      <c r="U14" s="323" t="str">
        <f>'Tabela II'!U20</f>
        <v/>
      </c>
      <c r="V14" s="323">
        <f>'Tabela II'!V20</f>
        <v>40</v>
      </c>
    </row>
    <row r="15" spans="1:26" s="324" customFormat="1" x14ac:dyDescent="0.2">
      <c r="A15" s="3">
        <f>'Tabela I'!$G$1</f>
        <v>2017</v>
      </c>
      <c r="B15" s="3">
        <f>'Tabela I'!$G$2</f>
        <v>0</v>
      </c>
      <c r="C15" s="323" t="str">
        <f>'Tabela II'!B21</f>
        <v>Alma Spahić</v>
      </c>
      <c r="D15" s="323" t="str">
        <f>'Tabela II'!C21</f>
        <v>Da</v>
      </c>
      <c r="E15" s="323" t="str">
        <f>'Tabela II'!D21</f>
        <v>Prekršjni</v>
      </c>
      <c r="F15" s="323" t="str">
        <f>'Tabela II'!E21</f>
        <v>Sudija</v>
      </c>
      <c r="G15" s="323">
        <f>'Tabela II'!G21</f>
        <v>1</v>
      </c>
      <c r="H15" s="323" t="str">
        <f>'Tabela II'!H21</f>
        <v>01.01.2017.</v>
      </c>
      <c r="I15" s="323" t="str">
        <f>'Tabela II'!I21</f>
        <v>31.12.2017.</v>
      </c>
      <c r="J15" s="323">
        <f>'Tabela II'!J21</f>
        <v>260</v>
      </c>
      <c r="K15" s="323">
        <f>'Tabela II'!K21</f>
        <v>0</v>
      </c>
      <c r="L15" s="323">
        <f>'Tabela II'!L21</f>
        <v>1.0506</v>
      </c>
      <c r="M15" s="323">
        <f>'Tabela II'!M21</f>
        <v>0.13850000000000001</v>
      </c>
      <c r="N15" s="323">
        <f>'Tabela II'!N21</f>
        <v>0</v>
      </c>
      <c r="O15" s="323">
        <f>'Tabela II'!O21</f>
        <v>1.1891</v>
      </c>
      <c r="P15" s="323">
        <f>'Tabela II'!P21</f>
        <v>1.1891</v>
      </c>
      <c r="Q15" s="323">
        <f>'Tabela II'!Q21</f>
        <v>0</v>
      </c>
      <c r="R15" s="323">
        <f>'Tabela II'!R21</f>
        <v>0</v>
      </c>
      <c r="S15" s="323">
        <f>'Tabela II'!S21</f>
        <v>0</v>
      </c>
      <c r="T15" s="323">
        <f>'Tabela II'!T21</f>
        <v>0</v>
      </c>
      <c r="U15" s="323" t="str">
        <f>'Tabela II'!U21</f>
        <v/>
      </c>
      <c r="V15" s="323">
        <f>'Tabela II'!V21</f>
        <v>40</v>
      </c>
    </row>
    <row r="16" spans="1:26" s="324" customFormat="1" ht="25.5" x14ac:dyDescent="0.2">
      <c r="A16" s="3">
        <f>'Tabela I'!$G$1</f>
        <v>2017</v>
      </c>
      <c r="B16" s="3">
        <f>'Tabela I'!$G$2</f>
        <v>0</v>
      </c>
      <c r="C16" s="323" t="str">
        <f>'Tabela II'!B22</f>
        <v>Amela Sinanović</v>
      </c>
      <c r="D16" s="323" t="str">
        <f>'Tabela II'!C22</f>
        <v>Da</v>
      </c>
      <c r="E16" s="323" t="str">
        <f>'Tabela II'!D22</f>
        <v>Privredni</v>
      </c>
      <c r="F16" s="323" t="str">
        <f>'Tabela II'!E22</f>
        <v>Sudija</v>
      </c>
      <c r="G16" s="323">
        <f>'Tabela II'!G22</f>
        <v>1</v>
      </c>
      <c r="H16" s="323" t="str">
        <f>'Tabela II'!H22</f>
        <v>01.01.2017.</v>
      </c>
      <c r="I16" s="323" t="str">
        <f>'Tabela II'!I22</f>
        <v>30.11.2017.I22:I25</v>
      </c>
      <c r="J16" s="323">
        <f>'Tabela II'!J22</f>
        <v>260</v>
      </c>
      <c r="K16" s="323">
        <f>'Tabela II'!K22</f>
        <v>5</v>
      </c>
      <c r="L16" s="323">
        <f>'Tabela II'!L22</f>
        <v>0.87409999999999999</v>
      </c>
      <c r="M16" s="323">
        <f>'Tabela II'!M22</f>
        <v>0.18029999999999999</v>
      </c>
      <c r="N16" s="323">
        <f>'Tabela II'!N22</f>
        <v>0</v>
      </c>
      <c r="O16" s="323">
        <f>'Tabela II'!O22</f>
        <v>1.0544</v>
      </c>
      <c r="P16" s="323">
        <f>'Tabela II'!P22</f>
        <v>1.0750745098039216</v>
      </c>
      <c r="Q16" s="323">
        <f>'Tabela II'!Q22</f>
        <v>0</v>
      </c>
      <c r="R16" s="323">
        <f>'Tabela II'!R22</f>
        <v>0</v>
      </c>
      <c r="S16" s="323">
        <f>'Tabela II'!S22</f>
        <v>0</v>
      </c>
      <c r="T16" s="323">
        <f>'Tabela II'!T22</f>
        <v>0</v>
      </c>
      <c r="U16" s="323" t="str">
        <f>'Tabela II'!U22</f>
        <v/>
      </c>
      <c r="V16" s="323">
        <f>'Tabela II'!V22</f>
        <v>40</v>
      </c>
    </row>
    <row r="17" spans="1:22" s="324" customFormat="1" x14ac:dyDescent="0.2">
      <c r="A17" s="3">
        <f>'Tabela I'!$G$1</f>
        <v>2017</v>
      </c>
      <c r="B17" s="3">
        <f>'Tabela I'!$G$2</f>
        <v>0</v>
      </c>
      <c r="C17" s="323" t="str">
        <f>'Tabela II'!B23</f>
        <v>Denis Trifković</v>
      </c>
      <c r="D17" s="323" t="str">
        <f>'Tabela II'!C23</f>
        <v>Da</v>
      </c>
      <c r="E17" s="323" t="str">
        <f>'Tabela II'!D23</f>
        <v>Prekršajni</v>
      </c>
      <c r="F17" s="323" t="str">
        <f>'Tabela II'!E23</f>
        <v>Sudija</v>
      </c>
      <c r="G17" s="323">
        <f>'Tabela II'!G23</f>
        <v>1</v>
      </c>
      <c r="H17" s="323" t="str">
        <f>'Tabela II'!H23</f>
        <v>01.01.2017.</v>
      </c>
      <c r="I17" s="323" t="str">
        <f>'Tabela II'!I23</f>
        <v>31.12.2017.</v>
      </c>
      <c r="J17" s="323">
        <f>'Tabela II'!J23</f>
        <v>260</v>
      </c>
      <c r="K17" s="323">
        <f>'Tabela II'!K23</f>
        <v>0</v>
      </c>
      <c r="L17" s="323">
        <f>'Tabela II'!L23</f>
        <v>1.1029</v>
      </c>
      <c r="M17" s="323">
        <f>'Tabela II'!M23</f>
        <v>0.13669999999999999</v>
      </c>
      <c r="N17" s="323">
        <f>'Tabela II'!N23</f>
        <v>0</v>
      </c>
      <c r="O17" s="323">
        <f>'Tabela II'!O23</f>
        <v>1.2396</v>
      </c>
      <c r="P17" s="323">
        <f>'Tabela II'!P23</f>
        <v>1.2396</v>
      </c>
      <c r="Q17" s="323">
        <f>'Tabela II'!Q23</f>
        <v>0</v>
      </c>
      <c r="R17" s="323">
        <f>'Tabela II'!R23</f>
        <v>0</v>
      </c>
      <c r="S17" s="323">
        <f>'Tabela II'!S23</f>
        <v>0</v>
      </c>
      <c r="T17" s="323">
        <f>'Tabela II'!T23</f>
        <v>0</v>
      </c>
      <c r="U17" s="323" t="str">
        <f>'Tabela II'!U23</f>
        <v/>
      </c>
      <c r="V17" s="323">
        <f>'Tabela II'!V23</f>
        <v>40</v>
      </c>
    </row>
    <row r="18" spans="1:22" s="324" customFormat="1" x14ac:dyDescent="0.2">
      <c r="A18" s="3">
        <f>'Tabela I'!$G$1</f>
        <v>2017</v>
      </c>
      <c r="B18" s="3">
        <f>'Tabela I'!$G$2</f>
        <v>0</v>
      </c>
      <c r="C18" s="323" t="str">
        <f>'Tabela II'!B24</f>
        <v>Dunja Rojević</v>
      </c>
      <c r="D18" s="323" t="str">
        <f>'Tabela II'!C24</f>
        <v>Da</v>
      </c>
      <c r="E18" s="323" t="str">
        <f>'Tabela II'!D24</f>
        <v>Parnični</v>
      </c>
      <c r="F18" s="323" t="str">
        <f>'Tabela II'!E24</f>
        <v>Sudija</v>
      </c>
      <c r="G18" s="323">
        <f>'Tabela II'!G24</f>
        <v>1</v>
      </c>
      <c r="H18" s="323" t="str">
        <f>'Tabela II'!H24</f>
        <v>01.01.2017.</v>
      </c>
      <c r="I18" s="323" t="str">
        <f>'Tabela II'!I24</f>
        <v>31.12.2017.</v>
      </c>
      <c r="J18" s="323">
        <f>'Tabela II'!J24</f>
        <v>260</v>
      </c>
      <c r="K18" s="323">
        <f>'Tabela II'!K24</f>
        <v>5</v>
      </c>
      <c r="L18" s="323">
        <f>'Tabela II'!L24</f>
        <v>0.88239999999999996</v>
      </c>
      <c r="M18" s="323">
        <f>'Tabela II'!M24</f>
        <v>0.2109</v>
      </c>
      <c r="N18" s="323">
        <f>'Tabela II'!N24</f>
        <v>0</v>
      </c>
      <c r="O18" s="323">
        <f>'Tabela II'!O24</f>
        <v>1.0932999999999999</v>
      </c>
      <c r="P18" s="323">
        <f>'Tabela II'!P24</f>
        <v>1.1147372549019607</v>
      </c>
      <c r="Q18" s="323">
        <f>'Tabela II'!Q24</f>
        <v>0</v>
      </c>
      <c r="R18" s="323">
        <f>'Tabela II'!R24</f>
        <v>0</v>
      </c>
      <c r="S18" s="323">
        <f>'Tabela II'!S24</f>
        <v>0</v>
      </c>
      <c r="T18" s="323">
        <f>'Tabela II'!T24</f>
        <v>0</v>
      </c>
      <c r="U18" s="323" t="str">
        <f>'Tabela II'!U24</f>
        <v/>
      </c>
      <c r="V18" s="323">
        <f>'Tabela II'!V24</f>
        <v>40</v>
      </c>
    </row>
    <row r="19" spans="1:22" s="324" customFormat="1" x14ac:dyDescent="0.2">
      <c r="A19" s="3">
        <f>'Tabela I'!$G$1</f>
        <v>2017</v>
      </c>
      <c r="B19" s="3">
        <f>'Tabela I'!$G$2</f>
        <v>0</v>
      </c>
      <c r="C19" s="323" t="str">
        <f>'Tabela II'!B25</f>
        <v>Dženana Brković</v>
      </c>
      <c r="D19" s="323" t="str">
        <f>'Tabela II'!C25</f>
        <v>Da</v>
      </c>
      <c r="E19" s="323" t="str">
        <f>'Tabela II'!D25</f>
        <v>Parnični</v>
      </c>
      <c r="F19" s="323" t="str">
        <f>'Tabela II'!E25</f>
        <v>Sudija</v>
      </c>
      <c r="G19" s="323">
        <f>'Tabela II'!G25</f>
        <v>1</v>
      </c>
      <c r="H19" s="323" t="str">
        <f>'Tabela II'!H25</f>
        <v>01.02.2017.</v>
      </c>
      <c r="I19" s="323" t="str">
        <f>'Tabela II'!I25</f>
        <v>31.12.2017.</v>
      </c>
      <c r="J19" s="323">
        <f>'Tabela II'!J25</f>
        <v>260</v>
      </c>
      <c r="K19" s="323">
        <f>'Tabela II'!K25</f>
        <v>12</v>
      </c>
      <c r="L19" s="323">
        <f>'Tabela II'!L25</f>
        <v>0.95889999999999997</v>
      </c>
      <c r="M19" s="323">
        <f>'Tabela II'!M25</f>
        <v>0.23</v>
      </c>
      <c r="N19" s="323">
        <f>'Tabela II'!N25</f>
        <v>0</v>
      </c>
      <c r="O19" s="323">
        <f>'Tabela II'!O25</f>
        <v>1.1889000000000001</v>
      </c>
      <c r="P19" s="323">
        <f>'Tabela II'!P25</f>
        <v>1.2464274193548388</v>
      </c>
      <c r="Q19" s="323">
        <f>'Tabela II'!Q25</f>
        <v>0</v>
      </c>
      <c r="R19" s="323">
        <f>'Tabela II'!R25</f>
        <v>0</v>
      </c>
      <c r="S19" s="323">
        <f>'Tabela II'!S25</f>
        <v>0</v>
      </c>
      <c r="T19" s="323">
        <f>'Tabela II'!T25</f>
        <v>0</v>
      </c>
      <c r="U19" s="323" t="str">
        <f>'Tabela II'!U25</f>
        <v/>
      </c>
      <c r="V19" s="323">
        <f>'Tabela II'!V25</f>
        <v>40</v>
      </c>
    </row>
    <row r="20" spans="1:22" s="324" customFormat="1" x14ac:dyDescent="0.2">
      <c r="A20" s="3">
        <f>'Tabela I'!$G$1</f>
        <v>2017</v>
      </c>
      <c r="B20" s="3">
        <f>'Tabela I'!$G$2</f>
        <v>0</v>
      </c>
      <c r="C20" s="323" t="str">
        <f>'Tabela II'!B26</f>
        <v>Edna Mujkanović</v>
      </c>
      <c r="D20" s="323" t="str">
        <f>'Tabela II'!C26</f>
        <v>Da</v>
      </c>
      <c r="E20" s="323" t="str">
        <f>'Tabela II'!D26</f>
        <v>Izvršni</v>
      </c>
      <c r="F20" s="323" t="str">
        <f>'Tabela II'!E26</f>
        <v>Sudija</v>
      </c>
      <c r="G20" s="323">
        <f>'Tabela II'!G26</f>
        <v>1</v>
      </c>
      <c r="H20" s="323" t="str">
        <f>'Tabela II'!H26</f>
        <v>01.09.2017.</v>
      </c>
      <c r="I20" s="323" t="str">
        <f>'Tabela II'!I26</f>
        <v>31.12.2017.</v>
      </c>
      <c r="J20" s="323">
        <f>'Tabela II'!J26</f>
        <v>260</v>
      </c>
      <c r="K20" s="323">
        <f>'Tabela II'!K26</f>
        <v>0</v>
      </c>
      <c r="L20" s="323">
        <f>'Tabela II'!L26</f>
        <v>0.96850000000000003</v>
      </c>
      <c r="M20" s="323">
        <f>'Tabela II'!M26</f>
        <v>7.6999999999999999E-2</v>
      </c>
      <c r="N20" s="323">
        <f>'Tabela II'!N26</f>
        <v>0</v>
      </c>
      <c r="O20" s="323">
        <f>'Tabela II'!O26</f>
        <v>1.0455000000000001</v>
      </c>
      <c r="P20" s="323">
        <f>'Tabela II'!P26</f>
        <v>1.0455000000000001</v>
      </c>
      <c r="Q20" s="323">
        <f>'Tabela II'!Q26</f>
        <v>0</v>
      </c>
      <c r="R20" s="323">
        <f>'Tabela II'!R26</f>
        <v>0</v>
      </c>
      <c r="S20" s="323">
        <f>'Tabela II'!S26</f>
        <v>0</v>
      </c>
      <c r="T20" s="323">
        <f>'Tabela II'!T26</f>
        <v>0</v>
      </c>
      <c r="U20" s="323" t="str">
        <f>'Tabela II'!U26</f>
        <v/>
      </c>
      <c r="V20" s="323">
        <f>'Tabela II'!V26</f>
        <v>40</v>
      </c>
    </row>
    <row r="21" spans="1:22" s="324" customFormat="1" x14ac:dyDescent="0.2">
      <c r="A21" s="3">
        <f>'Tabela I'!$G$1</f>
        <v>2017</v>
      </c>
      <c r="B21" s="3">
        <f>'Tabela I'!$G$2</f>
        <v>0</v>
      </c>
      <c r="C21" s="323" t="str">
        <f>'Tabela II'!B27</f>
        <v>Edvin Kokić</v>
      </c>
      <c r="D21" s="323" t="str">
        <f>'Tabela II'!C27</f>
        <v>Da</v>
      </c>
      <c r="E21" s="323" t="str">
        <f>'Tabela II'!D27</f>
        <v>Izvršni</v>
      </c>
      <c r="F21" s="323" t="str">
        <f>'Tabela II'!E27</f>
        <v>Sudija</v>
      </c>
      <c r="G21" s="323">
        <f>'Tabela II'!G27</f>
        <v>1</v>
      </c>
      <c r="H21" s="323" t="str">
        <f>'Tabela II'!H27</f>
        <v>01.01.2017.</v>
      </c>
      <c r="I21" s="323" t="str">
        <f>'Tabela II'!I27</f>
        <v>31.12.2017.</v>
      </c>
      <c r="J21" s="323">
        <f>'Tabela II'!J27</f>
        <v>260</v>
      </c>
      <c r="K21" s="323">
        <f>'Tabela II'!K27</f>
        <v>1</v>
      </c>
      <c r="L21" s="323">
        <f>'Tabela II'!L27</f>
        <v>1.2190000000000001</v>
      </c>
      <c r="M21" s="323">
        <f>'Tabela II'!M27</f>
        <v>0.21299999999999999</v>
      </c>
      <c r="N21" s="323">
        <f>'Tabela II'!N27</f>
        <v>0</v>
      </c>
      <c r="O21" s="323">
        <f>'Tabela II'!O27</f>
        <v>1.4320000000000002</v>
      </c>
      <c r="P21" s="323">
        <f>'Tabela II'!P27</f>
        <v>1.4375289575289576</v>
      </c>
      <c r="Q21" s="323">
        <f>'Tabela II'!Q27</f>
        <v>0</v>
      </c>
      <c r="R21" s="323">
        <f>'Tabela II'!R27</f>
        <v>0</v>
      </c>
      <c r="S21" s="323">
        <f>'Tabela II'!S27</f>
        <v>0</v>
      </c>
      <c r="T21" s="323">
        <f>'Tabela II'!T27</f>
        <v>0</v>
      </c>
      <c r="U21" s="323" t="str">
        <f>'Tabela II'!U27</f>
        <v/>
      </c>
      <c r="V21" s="323">
        <f>'Tabela II'!V27</f>
        <v>40</v>
      </c>
    </row>
    <row r="22" spans="1:22" s="324" customFormat="1" x14ac:dyDescent="0.2">
      <c r="A22" s="3">
        <f>'Tabela I'!$G$1</f>
        <v>2017</v>
      </c>
      <c r="B22" s="3">
        <f>'Tabela I'!$G$2</f>
        <v>0</v>
      </c>
      <c r="C22" s="323" t="str">
        <f>'Tabela II'!B28</f>
        <v>Ivana Baković-Jukić</v>
      </c>
      <c r="D22" s="323" t="str">
        <f>'Tabela II'!C28</f>
        <v>Da</v>
      </c>
      <c r="E22" s="323" t="str">
        <f>'Tabela II'!D28</f>
        <v>Izvršni</v>
      </c>
      <c r="F22" s="323" t="str">
        <f>'Tabela II'!E28</f>
        <v>Sudija</v>
      </c>
      <c r="G22" s="323">
        <f>'Tabela II'!G28</f>
        <v>1</v>
      </c>
      <c r="H22" s="323" t="str">
        <f>'Tabela II'!H28</f>
        <v>01.01.2017.</v>
      </c>
      <c r="I22" s="323" t="str">
        <f>'Tabela II'!I28</f>
        <v>31.12.2017.</v>
      </c>
      <c r="J22" s="323">
        <f>'Tabela II'!J28</f>
        <v>260</v>
      </c>
      <c r="K22" s="323">
        <f>'Tabela II'!K28</f>
        <v>0</v>
      </c>
      <c r="L22" s="323">
        <f>'Tabela II'!L28</f>
        <v>0.60589999999999999</v>
      </c>
      <c r="M22" s="323">
        <f>'Tabela II'!M28</f>
        <v>0.15479999999999999</v>
      </c>
      <c r="N22" s="323">
        <f>'Tabela II'!N28</f>
        <v>0</v>
      </c>
      <c r="O22" s="323">
        <f>'Tabela II'!O28</f>
        <v>0.76069999999999993</v>
      </c>
      <c r="P22" s="323">
        <f>'Tabela II'!P28</f>
        <v>0.76069999999999993</v>
      </c>
      <c r="Q22" s="323">
        <f>'Tabela II'!Q28</f>
        <v>0</v>
      </c>
      <c r="R22" s="323">
        <f>'Tabela II'!R28</f>
        <v>0</v>
      </c>
      <c r="S22" s="323">
        <f>'Tabela II'!S28</f>
        <v>0</v>
      </c>
      <c r="T22" s="323">
        <f>'Tabela II'!T28</f>
        <v>0</v>
      </c>
      <c r="U22" s="323" t="str">
        <f>'Tabela II'!U28</f>
        <v/>
      </c>
      <c r="V22" s="323">
        <f>'Tabela II'!V28</f>
        <v>15</v>
      </c>
    </row>
    <row r="23" spans="1:22" s="324" customFormat="1" x14ac:dyDescent="0.2">
      <c r="A23" s="3">
        <f>'Tabela I'!$G$1</f>
        <v>2017</v>
      </c>
      <c r="B23" s="3">
        <f>'Tabela I'!$G$2</f>
        <v>0</v>
      </c>
      <c r="C23" s="323" t="str">
        <f>'Tabela II'!B29</f>
        <v>Jasmina Omanović</v>
      </c>
      <c r="D23" s="323" t="str">
        <f>'Tabela II'!C29</f>
        <v>Da</v>
      </c>
      <c r="E23" s="323" t="str">
        <f>'Tabela II'!D29</f>
        <v>Izvršni</v>
      </c>
      <c r="F23" s="323" t="str">
        <f>'Tabela II'!E29</f>
        <v>Sudija</v>
      </c>
      <c r="G23" s="323">
        <f>'Tabela II'!G29</f>
        <v>1</v>
      </c>
      <c r="H23" s="323" t="str">
        <f>'Tabela II'!H29</f>
        <v>01.01.2017.</v>
      </c>
      <c r="I23" s="323" t="str">
        <f>'Tabela II'!I29</f>
        <v>31.12.2017.</v>
      </c>
      <c r="J23" s="323">
        <f>'Tabela II'!J29</f>
        <v>260</v>
      </c>
      <c r="K23" s="323">
        <f>'Tabela II'!K29</f>
        <v>0</v>
      </c>
      <c r="L23" s="323">
        <f>'Tabela II'!L29</f>
        <v>0.72760000000000002</v>
      </c>
      <c r="M23" s="323">
        <f>'Tabela II'!M29</f>
        <v>0.29970000000000002</v>
      </c>
      <c r="N23" s="323">
        <f>'Tabela II'!N29</f>
        <v>0</v>
      </c>
      <c r="O23" s="323">
        <f>'Tabela II'!O29</f>
        <v>1.0273000000000001</v>
      </c>
      <c r="P23" s="323">
        <f>'Tabela II'!P29</f>
        <v>1.0273000000000001</v>
      </c>
      <c r="Q23" s="323">
        <f>'Tabela II'!Q29</f>
        <v>0</v>
      </c>
      <c r="R23" s="323">
        <f>'Tabela II'!R29</f>
        <v>0</v>
      </c>
      <c r="S23" s="323">
        <f>'Tabela II'!S29</f>
        <v>0</v>
      </c>
      <c r="T23" s="323">
        <f>'Tabela II'!T29</f>
        <v>0</v>
      </c>
      <c r="U23" s="323" t="str">
        <f>'Tabela II'!U29</f>
        <v/>
      </c>
      <c r="V23" s="323">
        <f>'Tabela II'!V29</f>
        <v>40</v>
      </c>
    </row>
    <row r="24" spans="1:22" s="324" customFormat="1" x14ac:dyDescent="0.2">
      <c r="A24" s="3">
        <f>'Tabela I'!$G$1</f>
        <v>2017</v>
      </c>
      <c r="B24" s="3">
        <f>'Tabela I'!$G$2</f>
        <v>0</v>
      </c>
      <c r="C24" s="323" t="str">
        <f>'Tabela II'!B30</f>
        <v>Kanita Kukić</v>
      </c>
      <c r="D24" s="323" t="str">
        <f>'Tabela II'!C30</f>
        <v>Ne</v>
      </c>
      <c r="E24" s="323" t="str">
        <f>'Tabela II'!D30</f>
        <v>Izvršni</v>
      </c>
      <c r="F24" s="323" t="str">
        <f>'Tabela II'!E30</f>
        <v>Sudija</v>
      </c>
      <c r="G24" s="323">
        <f>'Tabela II'!G30</f>
        <v>1</v>
      </c>
      <c r="H24" s="323" t="str">
        <f>'Tabela II'!H30</f>
        <v>01.01.2017.</v>
      </c>
      <c r="I24" s="323" t="str">
        <f>'Tabela II'!I30</f>
        <v>31.12.2017.</v>
      </c>
      <c r="J24" s="323">
        <f>'Tabela II'!J30</f>
        <v>260</v>
      </c>
      <c r="K24" s="323">
        <f>'Tabela II'!K30</f>
        <v>171</v>
      </c>
      <c r="L24" s="323">
        <f>'Tabela II'!L30</f>
        <v>0.37859999999999999</v>
      </c>
      <c r="M24" s="323">
        <f>'Tabela II'!M30</f>
        <v>2.3E-2</v>
      </c>
      <c r="N24" s="323">
        <f>'Tabela II'!N30</f>
        <v>0</v>
      </c>
      <c r="O24" s="323">
        <f>'Tabela II'!O30</f>
        <v>0.40160000000000001</v>
      </c>
      <c r="P24" s="323">
        <f>'Tabela II'!P30</f>
        <v>1.1732134831460674</v>
      </c>
      <c r="Q24" s="323">
        <f>'Tabela II'!Q30</f>
        <v>0</v>
      </c>
      <c r="R24" s="323">
        <f>'Tabela II'!R30</f>
        <v>0</v>
      </c>
      <c r="S24" s="323">
        <f>'Tabela II'!S30</f>
        <v>0</v>
      </c>
      <c r="T24" s="323">
        <f>'Tabela II'!T30</f>
        <v>0</v>
      </c>
      <c r="U24" s="323" t="str">
        <f>'Tabela II'!U30</f>
        <v/>
      </c>
      <c r="V24" s="323" t="str">
        <f>'Tabela II'!V30</f>
        <v/>
      </c>
    </row>
    <row r="25" spans="1:22" s="324" customFormat="1" x14ac:dyDescent="0.2">
      <c r="A25" s="3">
        <f>'Tabela I'!$G$1</f>
        <v>2017</v>
      </c>
      <c r="B25" s="3">
        <f>'Tabela I'!$G$2</f>
        <v>0</v>
      </c>
      <c r="C25" s="323" t="str">
        <f>'Tabela II'!B31</f>
        <v>Maja Drino Škandro</v>
      </c>
      <c r="D25" s="323" t="str">
        <f>'Tabela II'!C31</f>
        <v>Ne</v>
      </c>
      <c r="E25" s="323" t="str">
        <f>'Tabela II'!D31</f>
        <v>Izvršni</v>
      </c>
      <c r="F25" s="323" t="str">
        <f>'Tabela II'!E31</f>
        <v>Sudija</v>
      </c>
      <c r="G25" s="323">
        <f>'Tabela II'!G31</f>
        <v>1</v>
      </c>
      <c r="H25" s="323" t="str">
        <f>'Tabela II'!H31</f>
        <v>01.09.2017.</v>
      </c>
      <c r="I25" s="323" t="str">
        <f>'Tabela II'!I31</f>
        <v>31.12.2017.</v>
      </c>
      <c r="J25" s="323">
        <f>'Tabela II'!J31</f>
        <v>87</v>
      </c>
      <c r="K25" s="323">
        <f>'Tabela II'!K31</f>
        <v>3</v>
      </c>
      <c r="L25" s="323">
        <f>'Tabela II'!L31</f>
        <v>0.89480000000000004</v>
      </c>
      <c r="M25" s="323">
        <f>'Tabela II'!M31</f>
        <v>0.1341</v>
      </c>
      <c r="N25" s="323">
        <f>'Tabela II'!N31</f>
        <v>0</v>
      </c>
      <c r="O25" s="323">
        <f>'Tabela II'!O31</f>
        <v>1.0289000000000001</v>
      </c>
      <c r="P25" s="323">
        <f>'Tabela II'!P31</f>
        <v>1.0656464285714289</v>
      </c>
      <c r="Q25" s="323">
        <f>'Tabela II'!Q31</f>
        <v>0</v>
      </c>
      <c r="R25" s="323">
        <f>'Tabela II'!R31</f>
        <v>0</v>
      </c>
      <c r="S25" s="323">
        <f>'Tabela II'!S31</f>
        <v>0</v>
      </c>
      <c r="T25" s="323">
        <f>'Tabela II'!T31</f>
        <v>0</v>
      </c>
      <c r="U25" s="323" t="str">
        <f>'Tabela II'!U31</f>
        <v/>
      </c>
      <c r="V25" s="323" t="str">
        <f>'Tabela II'!V31</f>
        <v/>
      </c>
    </row>
    <row r="26" spans="1:22" s="324" customFormat="1" x14ac:dyDescent="0.2">
      <c r="A26" s="3">
        <f>'Tabela I'!$G$1</f>
        <v>2017</v>
      </c>
      <c r="B26" s="3">
        <f>'Tabela I'!$G$2</f>
        <v>0</v>
      </c>
      <c r="C26" s="323" t="str">
        <f>'Tabela II'!B32</f>
        <v>Maja Šuput</v>
      </c>
      <c r="D26" s="323" t="str">
        <f>'Tabela II'!C32</f>
        <v>Da</v>
      </c>
      <c r="E26" s="323" t="str">
        <f>'Tabela II'!D32</f>
        <v>Izvršni</v>
      </c>
      <c r="F26" s="323" t="str">
        <f>'Tabela II'!E32</f>
        <v>Sudija</v>
      </c>
      <c r="G26" s="323">
        <f>'Tabela II'!G32</f>
        <v>1</v>
      </c>
      <c r="H26" s="323" t="str">
        <f>'Tabela II'!H32</f>
        <v>01.01.2017.</v>
      </c>
      <c r="I26" s="323" t="str">
        <f>'Tabela II'!I32</f>
        <v>31.12.2017.</v>
      </c>
      <c r="J26" s="323">
        <f>'Tabela II'!J32</f>
        <v>260</v>
      </c>
      <c r="K26" s="323">
        <f>'Tabela II'!K32</f>
        <v>0</v>
      </c>
      <c r="L26" s="323">
        <f>'Tabela II'!L32</f>
        <v>0.9042</v>
      </c>
      <c r="M26" s="323">
        <f>'Tabela II'!M32</f>
        <v>0.12520000000000001</v>
      </c>
      <c r="N26" s="323">
        <f>'Tabela II'!N32</f>
        <v>0</v>
      </c>
      <c r="O26" s="323">
        <f>'Tabela II'!O32</f>
        <v>1.0294000000000001</v>
      </c>
      <c r="P26" s="323">
        <f>'Tabela II'!P32</f>
        <v>1.0294000000000001</v>
      </c>
      <c r="Q26" s="323">
        <f>'Tabela II'!Q32</f>
        <v>0</v>
      </c>
      <c r="R26" s="323">
        <f>'Tabela II'!R32</f>
        <v>0</v>
      </c>
      <c r="S26" s="323">
        <f>'Tabela II'!S32</f>
        <v>0</v>
      </c>
      <c r="T26" s="323">
        <f>'Tabela II'!T32</f>
        <v>0</v>
      </c>
      <c r="U26" s="323" t="str">
        <f>'Tabela II'!U32</f>
        <v/>
      </c>
      <c r="V26" s="323">
        <f>'Tabela II'!V32</f>
        <v>40</v>
      </c>
    </row>
    <row r="27" spans="1:22" s="324" customFormat="1" ht="25.5" x14ac:dyDescent="0.2">
      <c r="A27" s="3">
        <f>'Tabela I'!$G$1</f>
        <v>2017</v>
      </c>
      <c r="B27" s="3">
        <f>'Tabela I'!$G$2</f>
        <v>0</v>
      </c>
      <c r="C27" s="323" t="str">
        <f>'Tabela II'!B33</f>
        <v>Marina Šapina</v>
      </c>
      <c r="D27" s="323" t="str">
        <f>'Tabela II'!C33</f>
        <v>Da</v>
      </c>
      <c r="E27" s="323" t="str">
        <f>'Tabela II'!D33</f>
        <v>Odjel za stečajeve i registraciju</v>
      </c>
      <c r="F27" s="323" t="str">
        <f>'Tabela II'!E33</f>
        <v>Sudija</v>
      </c>
      <c r="G27" s="323">
        <f>'Tabela II'!G33</f>
        <v>1</v>
      </c>
      <c r="H27" s="323" t="str">
        <f>'Tabela II'!H33</f>
        <v>01.01.2017.</v>
      </c>
      <c r="I27" s="323" t="str">
        <f>'Tabela II'!I33</f>
        <v>31.12.2017.</v>
      </c>
      <c r="J27" s="323">
        <f>'Tabela II'!J33</f>
        <v>260</v>
      </c>
      <c r="K27" s="323">
        <f>'Tabela II'!K33</f>
        <v>2</v>
      </c>
      <c r="L27" s="323">
        <f>'Tabela II'!L33</f>
        <v>0.60109999999999997</v>
      </c>
      <c r="M27" s="323">
        <f>'Tabela II'!M33</f>
        <v>0.49569999999999997</v>
      </c>
      <c r="N27" s="323">
        <f>'Tabela II'!N33</f>
        <v>0</v>
      </c>
      <c r="O27" s="323">
        <f>'Tabela II'!O33</f>
        <v>1.0968</v>
      </c>
      <c r="P27" s="323">
        <f>'Tabela II'!P33</f>
        <v>1.1053023255813954</v>
      </c>
      <c r="Q27" s="323">
        <f>'Tabela II'!Q33</f>
        <v>0</v>
      </c>
      <c r="R27" s="323">
        <f>'Tabela II'!R33</f>
        <v>0</v>
      </c>
      <c r="S27" s="323">
        <f>'Tabela II'!S33</f>
        <v>0</v>
      </c>
      <c r="T27" s="323">
        <f>'Tabela II'!T33</f>
        <v>0</v>
      </c>
      <c r="U27" s="323" t="str">
        <f>'Tabela II'!U33</f>
        <v/>
      </c>
      <c r="V27" s="323">
        <f>'Tabela II'!V33</f>
        <v>40</v>
      </c>
    </row>
    <row r="28" spans="1:22" s="324" customFormat="1" x14ac:dyDescent="0.2">
      <c r="A28" s="3">
        <f>'Tabela I'!$G$1</f>
        <v>2017</v>
      </c>
      <c r="B28" s="3">
        <f>'Tabela I'!$G$2</f>
        <v>0</v>
      </c>
      <c r="C28" s="323" t="str">
        <f>'Tabela II'!B34</f>
        <v>Melisa Kovačević</v>
      </c>
      <c r="D28" s="323" t="str">
        <f>'Tabela II'!C34</f>
        <v>Da</v>
      </c>
      <c r="E28" s="323" t="str">
        <f>'Tabela II'!D34</f>
        <v>Krivični</v>
      </c>
      <c r="F28" s="323" t="str">
        <f>'Tabela II'!E34</f>
        <v>Sudija</v>
      </c>
      <c r="G28" s="323">
        <f>'Tabela II'!G34</f>
        <v>1</v>
      </c>
      <c r="H28" s="323" t="str">
        <f>'Tabela II'!H34</f>
        <v>01.01.2017..</v>
      </c>
      <c r="I28" s="323" t="str">
        <f>'Tabela II'!I34</f>
        <v>31.12.2017.</v>
      </c>
      <c r="J28" s="323">
        <f>'Tabela II'!J34</f>
        <v>260</v>
      </c>
      <c r="K28" s="323">
        <f>'Tabela II'!K34</f>
        <v>0</v>
      </c>
      <c r="L28" s="323">
        <f>'Tabela II'!L34</f>
        <v>1.2019</v>
      </c>
      <c r="M28" s="323">
        <f>'Tabela II'!M34</f>
        <v>8.9999999999999998E-4</v>
      </c>
      <c r="N28" s="323">
        <f>'Tabela II'!N34</f>
        <v>0</v>
      </c>
      <c r="O28" s="323">
        <f>'Tabela II'!O34</f>
        <v>1.2027999999999999</v>
      </c>
      <c r="P28" s="323">
        <f>'Tabela II'!P34</f>
        <v>1.2027999999999999</v>
      </c>
      <c r="Q28" s="323">
        <f>'Tabela II'!Q34</f>
        <v>0</v>
      </c>
      <c r="R28" s="323">
        <f>'Tabela II'!R34</f>
        <v>0</v>
      </c>
      <c r="S28" s="323">
        <f>'Tabela II'!S34</f>
        <v>0</v>
      </c>
      <c r="T28" s="323">
        <f>'Tabela II'!T34</f>
        <v>0</v>
      </c>
      <c r="U28" s="323" t="str">
        <f>'Tabela II'!U34</f>
        <v/>
      </c>
      <c r="V28" s="323">
        <f>'Tabela II'!V34</f>
        <v>40</v>
      </c>
    </row>
    <row r="29" spans="1:22" s="324" customFormat="1" ht="25.5" x14ac:dyDescent="0.2">
      <c r="A29" s="3">
        <f>'Tabela I'!$G$1</f>
        <v>2017</v>
      </c>
      <c r="B29" s="3">
        <f>'Tabela I'!$G$2</f>
        <v>0</v>
      </c>
      <c r="C29" s="323" t="str">
        <f>'Tabela II'!B35</f>
        <v>Nermina Hadžiahmetović</v>
      </c>
      <c r="D29" s="323" t="str">
        <f>'Tabela II'!C35</f>
        <v>Da</v>
      </c>
      <c r="E29" s="323" t="str">
        <f>'Tabela II'!D35</f>
        <v>Vanparnični</v>
      </c>
      <c r="F29" s="323" t="str">
        <f>'Tabela II'!E35</f>
        <v>Sudija</v>
      </c>
      <c r="G29" s="323">
        <f>'Tabela II'!G35</f>
        <v>1</v>
      </c>
      <c r="H29" s="323" t="str">
        <f>'Tabela II'!H35</f>
        <v>01.01.2017.</v>
      </c>
      <c r="I29" s="323" t="str">
        <f>'Tabela II'!I35</f>
        <v>31.12.2017.</v>
      </c>
      <c r="J29" s="323">
        <f>'Tabela II'!J35</f>
        <v>260</v>
      </c>
      <c r="K29" s="323">
        <f>'Tabela II'!K35</f>
        <v>15</v>
      </c>
      <c r="L29" s="323">
        <f>'Tabela II'!L35</f>
        <v>1.0644</v>
      </c>
      <c r="M29" s="323">
        <f>'Tabela II'!M35</f>
        <v>0</v>
      </c>
      <c r="N29" s="323">
        <f>'Tabela II'!N35</f>
        <v>0</v>
      </c>
      <c r="O29" s="323">
        <f>'Tabela II'!O35</f>
        <v>1.0644</v>
      </c>
      <c r="P29" s="323">
        <f>'Tabela II'!P35</f>
        <v>1.1295673469387757</v>
      </c>
      <c r="Q29" s="323">
        <f>'Tabela II'!Q35</f>
        <v>0</v>
      </c>
      <c r="R29" s="323">
        <f>'Tabela II'!R35</f>
        <v>0</v>
      </c>
      <c r="S29" s="323">
        <f>'Tabela II'!S35</f>
        <v>0</v>
      </c>
      <c r="T29" s="323">
        <f>'Tabela II'!T35</f>
        <v>0</v>
      </c>
      <c r="U29" s="323" t="str">
        <f>'Tabela II'!U35</f>
        <v/>
      </c>
      <c r="V29" s="323">
        <f>'Tabela II'!V35</f>
        <v>40</v>
      </c>
    </row>
    <row r="30" spans="1:22" s="324" customFormat="1" x14ac:dyDescent="0.2">
      <c r="A30" s="3">
        <f>'Tabela I'!$G$1</f>
        <v>2017</v>
      </c>
      <c r="B30" s="3">
        <f>'Tabela I'!$G$2</f>
        <v>0</v>
      </c>
      <c r="C30" s="323" t="str">
        <f>'Tabela II'!B36</f>
        <v>Rankica Jerković</v>
      </c>
      <c r="D30" s="323" t="str">
        <f>'Tabela II'!C36</f>
        <v>Da</v>
      </c>
      <c r="E30" s="323" t="str">
        <f>'Tabela II'!D36</f>
        <v>Parnični</v>
      </c>
      <c r="F30" s="323" t="str">
        <f>'Tabela II'!E36</f>
        <v>Sudija</v>
      </c>
      <c r="G30" s="323">
        <f>'Tabela II'!G36</f>
        <v>1</v>
      </c>
      <c r="H30" s="323" t="str">
        <f>'Tabela II'!H36</f>
        <v>01.01.2017.</v>
      </c>
      <c r="I30" s="323" t="str">
        <f>'Tabela II'!I36</f>
        <v>31.12.2017.</v>
      </c>
      <c r="J30" s="323">
        <f>'Tabela II'!J36</f>
        <v>260</v>
      </c>
      <c r="K30" s="323">
        <f>'Tabela II'!K36</f>
        <v>6</v>
      </c>
      <c r="L30" s="323">
        <f>'Tabela II'!L36</f>
        <v>1.2097</v>
      </c>
      <c r="M30" s="323">
        <f>'Tabela II'!M36</f>
        <v>0</v>
      </c>
      <c r="N30" s="323">
        <f>'Tabela II'!N36</f>
        <v>0</v>
      </c>
      <c r="O30" s="323">
        <f>'Tabela II'!O36</f>
        <v>1.2097</v>
      </c>
      <c r="P30" s="323">
        <f>'Tabela II'!P36</f>
        <v>1.2382755905511811</v>
      </c>
      <c r="Q30" s="323">
        <f>'Tabela II'!Q36</f>
        <v>0</v>
      </c>
      <c r="R30" s="323">
        <f>'Tabela II'!R36</f>
        <v>0</v>
      </c>
      <c r="S30" s="323">
        <f>'Tabela II'!S36</f>
        <v>0</v>
      </c>
      <c r="T30" s="323">
        <f>'Tabela II'!T36</f>
        <v>0</v>
      </c>
      <c r="U30" s="323" t="str">
        <f>'Tabela II'!U36</f>
        <v/>
      </c>
      <c r="V30" s="323">
        <f>'Tabela II'!V36</f>
        <v>40</v>
      </c>
    </row>
    <row r="31" spans="1:22" s="324" customFormat="1" x14ac:dyDescent="0.2">
      <c r="A31" s="3">
        <f>'Tabela I'!$G$1</f>
        <v>2017</v>
      </c>
      <c r="B31" s="3">
        <f>'Tabela I'!$G$2</f>
        <v>0</v>
      </c>
      <c r="C31" s="323" t="str">
        <f>'Tabela II'!B37</f>
        <v>Sabrija Agić</v>
      </c>
      <c r="D31" s="323" t="str">
        <f>'Tabela II'!C37</f>
        <v>Da</v>
      </c>
      <c r="E31" s="323" t="str">
        <f>'Tabela II'!D37</f>
        <v>Krivični</v>
      </c>
      <c r="F31" s="323" t="str">
        <f>'Tabela II'!E37</f>
        <v>Sudija</v>
      </c>
      <c r="G31" s="323">
        <f>'Tabela II'!G37</f>
        <v>1</v>
      </c>
      <c r="H31" s="323" t="str">
        <f>'Tabela II'!H37</f>
        <v>01.01.2017.</v>
      </c>
      <c r="I31" s="323" t="str">
        <f>'Tabela II'!I37</f>
        <v>31.12.2017.</v>
      </c>
      <c r="J31" s="323">
        <f>'Tabela II'!J37</f>
        <v>260</v>
      </c>
      <c r="K31" s="323">
        <f>'Tabela II'!K37</f>
        <v>0</v>
      </c>
      <c r="L31" s="323">
        <f>'Tabela II'!L37</f>
        <v>1.4451000000000001</v>
      </c>
      <c r="M31" s="323">
        <f>'Tabela II'!M37</f>
        <v>0</v>
      </c>
      <c r="N31" s="323">
        <f>'Tabela II'!N37</f>
        <v>0</v>
      </c>
      <c r="O31" s="323">
        <f>'Tabela II'!O37</f>
        <v>1.4451000000000001</v>
      </c>
      <c r="P31" s="323">
        <f>'Tabela II'!P37</f>
        <v>1.4451000000000001</v>
      </c>
      <c r="Q31" s="323">
        <f>'Tabela II'!Q37</f>
        <v>0</v>
      </c>
      <c r="R31" s="323">
        <f>'Tabela II'!R37</f>
        <v>0</v>
      </c>
      <c r="S31" s="323">
        <f>'Tabela II'!S37</f>
        <v>0</v>
      </c>
      <c r="T31" s="323">
        <f>'Tabela II'!T37</f>
        <v>0</v>
      </c>
      <c r="U31" s="323" t="str">
        <f>'Tabela II'!U37</f>
        <v/>
      </c>
      <c r="V31" s="323">
        <f>'Tabela II'!V37</f>
        <v>40</v>
      </c>
    </row>
    <row r="32" spans="1:22" s="324" customFormat="1" x14ac:dyDescent="0.2">
      <c r="A32" s="3">
        <f>'Tabela I'!$G$1</f>
        <v>2017</v>
      </c>
      <c r="B32" s="3">
        <f>'Tabela I'!$G$2</f>
        <v>0</v>
      </c>
      <c r="C32" s="323" t="str">
        <f>'Tabela II'!B38</f>
        <v>Samra Spahić-Drino</v>
      </c>
      <c r="D32" s="323" t="str">
        <f>'Tabela II'!C38</f>
        <v>Da</v>
      </c>
      <c r="E32" s="323" t="str">
        <f>'Tabela II'!D38</f>
        <v>Privredni</v>
      </c>
      <c r="F32" s="323" t="str">
        <f>'Tabela II'!E38</f>
        <v>Sudija</v>
      </c>
      <c r="G32" s="323">
        <f>'Tabela II'!G38</f>
        <v>1</v>
      </c>
      <c r="H32" s="323" t="str">
        <f>'Tabela II'!H38</f>
        <v>01.01.2017.</v>
      </c>
      <c r="I32" s="323" t="str">
        <f>'Tabela II'!I38</f>
        <v>31.12.2017.</v>
      </c>
      <c r="J32" s="323">
        <f>'Tabela II'!J38</f>
        <v>260</v>
      </c>
      <c r="K32" s="323">
        <f>'Tabela II'!K38</f>
        <v>12</v>
      </c>
      <c r="L32" s="323">
        <f>'Tabela II'!L38</f>
        <v>0.91320000000000001</v>
      </c>
      <c r="M32" s="323">
        <f>'Tabela II'!M38</f>
        <v>0.26939999999999997</v>
      </c>
      <c r="N32" s="323">
        <f>'Tabela II'!N38</f>
        <v>0</v>
      </c>
      <c r="O32" s="323">
        <f>'Tabela II'!O38</f>
        <v>1.1825999999999999</v>
      </c>
      <c r="P32" s="323">
        <f>'Tabela II'!P38</f>
        <v>1.239822580645161</v>
      </c>
      <c r="Q32" s="323">
        <f>'Tabela II'!Q38</f>
        <v>0</v>
      </c>
      <c r="R32" s="323">
        <f>'Tabela II'!R38</f>
        <v>0</v>
      </c>
      <c r="S32" s="323">
        <f>'Tabela II'!S38</f>
        <v>0</v>
      </c>
      <c r="T32" s="323">
        <f>'Tabela II'!T38</f>
        <v>0</v>
      </c>
      <c r="U32" s="323" t="str">
        <f>'Tabela II'!U38</f>
        <v/>
      </c>
      <c r="V32" s="323">
        <f>'Tabela II'!V38</f>
        <v>40</v>
      </c>
    </row>
    <row r="33" spans="1:22" s="324" customFormat="1" x14ac:dyDescent="0.2">
      <c r="A33" s="3">
        <f>'Tabela I'!$G$1</f>
        <v>2017</v>
      </c>
      <c r="B33" s="3">
        <f>'Tabela I'!$G$2</f>
        <v>0</v>
      </c>
      <c r="C33" s="323" t="str">
        <f>'Tabela II'!B39</f>
        <v>Sanela Popović</v>
      </c>
      <c r="D33" s="323" t="str">
        <f>'Tabela II'!C39</f>
        <v>Da</v>
      </c>
      <c r="E33" s="323" t="str">
        <f>'Tabela II'!D39</f>
        <v>Parnični</v>
      </c>
      <c r="F33" s="323" t="str">
        <f>'Tabela II'!E39</f>
        <v>Sudija</v>
      </c>
      <c r="G33" s="323">
        <f>'Tabela II'!G39</f>
        <v>1</v>
      </c>
      <c r="H33" s="323" t="str">
        <f>'Tabela II'!H39</f>
        <v>01.01.2017.</v>
      </c>
      <c r="I33" s="323" t="str">
        <f>'Tabela II'!I39</f>
        <v>31.12.2017.</v>
      </c>
      <c r="J33" s="323">
        <f>'Tabela II'!J39</f>
        <v>260</v>
      </c>
      <c r="K33" s="323">
        <f>'Tabela II'!K39</f>
        <v>3</v>
      </c>
      <c r="L33" s="323">
        <f>'Tabela II'!L39</f>
        <v>0.75739999999999996</v>
      </c>
      <c r="M33" s="323">
        <f>'Tabela II'!M39</f>
        <v>0.32150000000000001</v>
      </c>
      <c r="N33" s="323">
        <f>'Tabela II'!N39</f>
        <v>0</v>
      </c>
      <c r="O33" s="323">
        <f>'Tabela II'!O39</f>
        <v>1.0789</v>
      </c>
      <c r="P33" s="323">
        <f>'Tabela II'!P39</f>
        <v>1.0914941634241244</v>
      </c>
      <c r="Q33" s="323">
        <f>'Tabela II'!Q39</f>
        <v>0</v>
      </c>
      <c r="R33" s="323">
        <f>'Tabela II'!R39</f>
        <v>0</v>
      </c>
      <c r="S33" s="323">
        <f>'Tabela II'!S39</f>
        <v>0</v>
      </c>
      <c r="T33" s="323">
        <f>'Tabela II'!T39</f>
        <v>0</v>
      </c>
      <c r="U33" s="323" t="str">
        <f>'Tabela II'!U39</f>
        <v/>
      </c>
      <c r="V33" s="323">
        <f>'Tabela II'!V39</f>
        <v>40</v>
      </c>
    </row>
    <row r="34" spans="1:22" s="324" customFormat="1" x14ac:dyDescent="0.2">
      <c r="A34" s="3">
        <f>'Tabela I'!$G$1</f>
        <v>2017</v>
      </c>
      <c r="B34" s="3">
        <f>'Tabela I'!$G$2</f>
        <v>0</v>
      </c>
      <c r="C34" s="323" t="str">
        <f>'Tabela II'!B40</f>
        <v>Olivera Križanović</v>
      </c>
      <c r="D34" s="323" t="str">
        <f>'Tabela II'!C40</f>
        <v>Da</v>
      </c>
      <c r="E34" s="323" t="str">
        <f>'Tabela II'!D40</f>
        <v>Izvršni</v>
      </c>
      <c r="F34" s="323" t="str">
        <f>'Tabela II'!E40</f>
        <v>Stručni saradnik</v>
      </c>
      <c r="G34" s="323">
        <f>'Tabela II'!G40</f>
        <v>1</v>
      </c>
      <c r="H34" s="323" t="str">
        <f>'Tabela II'!H40</f>
        <v>01.01.2017.</v>
      </c>
      <c r="I34" s="323" t="str">
        <f>'Tabela II'!I40</f>
        <v>31.12.2017.</v>
      </c>
      <c r="J34" s="323">
        <f>'Tabela II'!J40</f>
        <v>260</v>
      </c>
      <c r="K34" s="323">
        <f>'Tabela II'!K40</f>
        <v>11</v>
      </c>
      <c r="L34" s="323">
        <f>'Tabela II'!L40</f>
        <v>0.9093</v>
      </c>
      <c r="M34" s="323">
        <f>'Tabela II'!M40</f>
        <v>0.1885</v>
      </c>
      <c r="N34" s="323">
        <f>'Tabela II'!N40</f>
        <v>0</v>
      </c>
      <c r="O34" s="323">
        <f>'Tabela II'!O40</f>
        <v>1.0977999999999999</v>
      </c>
      <c r="P34" s="323">
        <f>'Tabela II'!P40</f>
        <v>1.1462971887550202</v>
      </c>
      <c r="Q34" s="323">
        <f>'Tabela II'!Q40</f>
        <v>0</v>
      </c>
      <c r="R34" s="323">
        <f>'Tabela II'!R40</f>
        <v>0</v>
      </c>
      <c r="S34" s="323">
        <f>'Tabela II'!S40</f>
        <v>0</v>
      </c>
      <c r="T34" s="323">
        <f>'Tabela II'!T40</f>
        <v>0</v>
      </c>
      <c r="U34" s="323" t="str">
        <f>'Tabela II'!U40</f>
        <v/>
      </c>
      <c r="V34" s="323">
        <f>'Tabela II'!V40</f>
        <v>40</v>
      </c>
    </row>
    <row r="35" spans="1:22" s="324" customFormat="1" x14ac:dyDescent="0.2">
      <c r="A35" s="3">
        <f>'Tabela I'!$G$1</f>
        <v>2017</v>
      </c>
      <c r="B35" s="3">
        <f>'Tabela I'!$G$2</f>
        <v>0</v>
      </c>
      <c r="C35" s="323" t="str">
        <f>'Tabela II'!B41</f>
        <v>Sanjin Mulabegović</v>
      </c>
      <c r="D35" s="323" t="str">
        <f>'Tabela II'!C41</f>
        <v>Da</v>
      </c>
      <c r="E35" s="323" t="str">
        <f>'Tabela II'!D41</f>
        <v>Izvršni</v>
      </c>
      <c r="F35" s="323" t="str">
        <f>'Tabela II'!E41</f>
        <v>Stručni saradnik</v>
      </c>
      <c r="G35" s="323">
        <f>'Tabela II'!G41</f>
        <v>1</v>
      </c>
      <c r="H35" s="323" t="str">
        <f>'Tabela II'!H41</f>
        <v>01.02.2017.</v>
      </c>
      <c r="I35" s="323" t="str">
        <f>'Tabela II'!I41</f>
        <v>31.12.2017.</v>
      </c>
      <c r="J35" s="323">
        <f>'Tabela II'!J41</f>
        <v>238</v>
      </c>
      <c r="K35" s="323">
        <f>'Tabela II'!K41</f>
        <v>0</v>
      </c>
      <c r="L35" s="323">
        <f>'Tabela II'!L41</f>
        <v>0.93149999999999999</v>
      </c>
      <c r="M35" s="323">
        <f>'Tabela II'!M41</f>
        <v>0.1203</v>
      </c>
      <c r="N35" s="323">
        <f>'Tabela II'!N41</f>
        <v>0</v>
      </c>
      <c r="O35" s="323">
        <f>'Tabela II'!O41</f>
        <v>1.0518000000000001</v>
      </c>
      <c r="P35" s="323">
        <f>'Tabela II'!P41</f>
        <v>1.0518000000000001</v>
      </c>
      <c r="Q35" s="323">
        <f>'Tabela II'!Q41</f>
        <v>0</v>
      </c>
      <c r="R35" s="323">
        <f>'Tabela II'!R41</f>
        <v>0</v>
      </c>
      <c r="S35" s="323">
        <f>'Tabela II'!S41</f>
        <v>0</v>
      </c>
      <c r="T35" s="323">
        <f>'Tabela II'!T41</f>
        <v>0</v>
      </c>
      <c r="U35" s="323" t="str">
        <f>'Tabela II'!U41</f>
        <v/>
      </c>
      <c r="V35" s="323">
        <f>'Tabela II'!V41</f>
        <v>40</v>
      </c>
    </row>
    <row r="36" spans="1:22" s="324" customFormat="1" ht="25.5" x14ac:dyDescent="0.2">
      <c r="A36" s="3">
        <f>'Tabela I'!$G$1</f>
        <v>2017</v>
      </c>
      <c r="B36" s="3">
        <f>'Tabela I'!$G$2</f>
        <v>0</v>
      </c>
      <c r="C36" s="323" t="str">
        <f>'Tabela II'!B42</f>
        <v>Đenita Kurbegović-Huseinspahić</v>
      </c>
      <c r="D36" s="323" t="str">
        <f>'Tabela II'!C42</f>
        <v>Da</v>
      </c>
      <c r="E36" s="323" t="str">
        <f>'Tabela II'!D42</f>
        <v>Izvršni</v>
      </c>
      <c r="F36" s="323" t="str">
        <f>'Tabela II'!E42</f>
        <v>Stručni saradnik</v>
      </c>
      <c r="G36" s="323">
        <f>'Tabela II'!G42</f>
        <v>1</v>
      </c>
      <c r="H36" s="323" t="str">
        <f>'Tabela II'!H42</f>
        <v>01.01.2017.</v>
      </c>
      <c r="I36" s="323" t="str">
        <f>'Tabela II'!I42</f>
        <v>31.12.2017.</v>
      </c>
      <c r="J36" s="323">
        <f>'Tabela II'!J42</f>
        <v>260</v>
      </c>
      <c r="K36" s="323">
        <f>'Tabela II'!K42</f>
        <v>0</v>
      </c>
      <c r="L36" s="323">
        <f>'Tabela II'!L42</f>
        <v>1.0431999999999999</v>
      </c>
      <c r="M36" s="323">
        <f>'Tabela II'!M42</f>
        <v>0.14299999999999999</v>
      </c>
      <c r="N36" s="323">
        <f>'Tabela II'!N42</f>
        <v>0</v>
      </c>
      <c r="O36" s="323">
        <f>'Tabela II'!O42</f>
        <v>1.1861999999999999</v>
      </c>
      <c r="P36" s="323">
        <f>'Tabela II'!P42</f>
        <v>1.1861999999999999</v>
      </c>
      <c r="Q36" s="323">
        <f>'Tabela II'!Q42</f>
        <v>0</v>
      </c>
      <c r="R36" s="323">
        <f>'Tabela II'!R42</f>
        <v>0</v>
      </c>
      <c r="S36" s="323">
        <f>'Tabela II'!S42</f>
        <v>0</v>
      </c>
      <c r="T36" s="323">
        <f>'Tabela II'!T42</f>
        <v>0</v>
      </c>
      <c r="U36" s="323" t="str">
        <f>'Tabela II'!U42</f>
        <v/>
      </c>
      <c r="V36" s="323">
        <f>'Tabela II'!V42</f>
        <v>40</v>
      </c>
    </row>
    <row r="37" spans="1:22" s="324" customFormat="1" x14ac:dyDescent="0.2">
      <c r="A37" s="3">
        <f>'Tabela I'!$G$1</f>
        <v>2017</v>
      </c>
      <c r="B37" s="3">
        <f>'Tabela I'!$G$2</f>
        <v>0</v>
      </c>
      <c r="C37" s="323" t="str">
        <f>'Tabela II'!B43</f>
        <v>Ivana Bukvić</v>
      </c>
      <c r="D37" s="323" t="str">
        <f>'Tabela II'!C43</f>
        <v>Da</v>
      </c>
      <c r="E37" s="323" t="str">
        <f>'Tabela II'!D43</f>
        <v>Izvršni</v>
      </c>
      <c r="F37" s="323" t="str">
        <f>'Tabela II'!E43</f>
        <v>Stručni saradnik</v>
      </c>
      <c r="G37" s="323">
        <f>'Tabela II'!G43</f>
        <v>1</v>
      </c>
      <c r="H37" s="323" t="str">
        <f>'Tabela II'!H43</f>
        <v>01.01.2017.</v>
      </c>
      <c r="I37" s="323" t="str">
        <f>'Tabela II'!I43</f>
        <v>31.12.2017.</v>
      </c>
      <c r="J37" s="323">
        <f>'Tabela II'!J43</f>
        <v>260</v>
      </c>
      <c r="K37" s="323">
        <f>'Tabela II'!K43</f>
        <v>0</v>
      </c>
      <c r="L37" s="323">
        <f>'Tabela II'!L43</f>
        <v>0.8881</v>
      </c>
      <c r="M37" s="323">
        <f>'Tabela II'!M43</f>
        <v>0.217</v>
      </c>
      <c r="N37" s="323">
        <f>'Tabela II'!N43</f>
        <v>0</v>
      </c>
      <c r="O37" s="323">
        <f>'Tabela II'!O43</f>
        <v>1.1051</v>
      </c>
      <c r="P37" s="323">
        <f>'Tabela II'!P43</f>
        <v>1.1051</v>
      </c>
      <c r="Q37" s="323">
        <f>'Tabela II'!Q43</f>
        <v>0</v>
      </c>
      <c r="R37" s="323">
        <f>'Tabela II'!R43</f>
        <v>0</v>
      </c>
      <c r="S37" s="323">
        <f>'Tabela II'!S43</f>
        <v>0</v>
      </c>
      <c r="T37" s="323">
        <f>'Tabela II'!T43</f>
        <v>0</v>
      </c>
      <c r="U37" s="323" t="str">
        <f>'Tabela II'!U43</f>
        <v/>
      </c>
      <c r="V37" s="323">
        <f>'Tabela II'!V43</f>
        <v>40</v>
      </c>
    </row>
    <row r="38" spans="1:22" s="324" customFormat="1" x14ac:dyDescent="0.2">
      <c r="A38" s="3">
        <f>'Tabela I'!$G$1</f>
        <v>2017</v>
      </c>
      <c r="B38" s="3">
        <f>'Tabela I'!$G$2</f>
        <v>0</v>
      </c>
      <c r="C38" s="323" t="str">
        <f>'Tabela II'!B44</f>
        <v>Amela Balić</v>
      </c>
      <c r="D38" s="323" t="str">
        <f>'Tabela II'!C44</f>
        <v>Da</v>
      </c>
      <c r="E38" s="323" t="str">
        <f>'Tabela II'!D44</f>
        <v>Izvršni</v>
      </c>
      <c r="F38" s="323" t="str">
        <f>'Tabela II'!E44</f>
        <v>Stručni saradnik</v>
      </c>
      <c r="G38" s="323">
        <f>'Tabela II'!G44</f>
        <v>1</v>
      </c>
      <c r="H38" s="323" t="str">
        <f>'Tabela II'!H44</f>
        <v>01.01.2017.</v>
      </c>
      <c r="I38" s="323" t="str">
        <f>'Tabela II'!I44</f>
        <v>31.12.2017.</v>
      </c>
      <c r="J38" s="323">
        <f>'Tabela II'!J44</f>
        <v>260</v>
      </c>
      <c r="K38" s="323">
        <f>'Tabela II'!K44</f>
        <v>0</v>
      </c>
      <c r="L38" s="323">
        <f>'Tabela II'!L44</f>
        <v>0.94650000000000001</v>
      </c>
      <c r="M38" s="323">
        <f>'Tabela II'!M44</f>
        <v>0.25359999999999999</v>
      </c>
      <c r="N38" s="323">
        <f>'Tabela II'!N44</f>
        <v>0</v>
      </c>
      <c r="O38" s="323">
        <f>'Tabela II'!O44</f>
        <v>1.2000999999999999</v>
      </c>
      <c r="P38" s="323">
        <f>'Tabela II'!P44</f>
        <v>1.2000999999999999</v>
      </c>
      <c r="Q38" s="323">
        <f>'Tabela II'!Q44</f>
        <v>0</v>
      </c>
      <c r="R38" s="323">
        <f>'Tabela II'!R44</f>
        <v>0</v>
      </c>
      <c r="S38" s="323">
        <f>'Tabela II'!S44</f>
        <v>0</v>
      </c>
      <c r="T38" s="323">
        <f>'Tabela II'!T44</f>
        <v>0</v>
      </c>
      <c r="U38" s="323" t="str">
        <f>'Tabela II'!U44</f>
        <v/>
      </c>
      <c r="V38" s="323">
        <f>'Tabela II'!V44</f>
        <v>40</v>
      </c>
    </row>
    <row r="39" spans="1:22" s="324" customFormat="1" x14ac:dyDescent="0.2">
      <c r="A39" s="3">
        <f>'Tabela I'!$G$1</f>
        <v>2017</v>
      </c>
      <c r="B39" s="3">
        <f>'Tabela I'!$G$2</f>
        <v>0</v>
      </c>
      <c r="C39" s="323" t="str">
        <f>'Tabela II'!B45</f>
        <v>Armina Mušinović</v>
      </c>
      <c r="D39" s="323" t="str">
        <f>'Tabela II'!C45</f>
        <v>Da</v>
      </c>
      <c r="E39" s="323" t="str">
        <f>'Tabela II'!D45</f>
        <v>Izvršni</v>
      </c>
      <c r="F39" s="323" t="str">
        <f>'Tabela II'!E45</f>
        <v>Stručni saradnik</v>
      </c>
      <c r="G39" s="323">
        <f>'Tabela II'!G45</f>
        <v>1</v>
      </c>
      <c r="H39" s="323" t="str">
        <f>'Tabela II'!H45</f>
        <v>01.01.2017.</v>
      </c>
      <c r="I39" s="323" t="str">
        <f>'Tabela II'!I45</f>
        <v>31.12.2017.</v>
      </c>
      <c r="J39" s="323">
        <f>'Tabela II'!J45</f>
        <v>260</v>
      </c>
      <c r="K39" s="323">
        <f>'Tabela II'!K45</f>
        <v>5</v>
      </c>
      <c r="L39" s="323">
        <f>'Tabela II'!L45</f>
        <v>0.81599999999999995</v>
      </c>
      <c r="M39" s="323">
        <f>'Tabela II'!M45</f>
        <v>0.4733</v>
      </c>
      <c r="N39" s="323">
        <f>'Tabela II'!N45</f>
        <v>0</v>
      </c>
      <c r="O39" s="323">
        <f>'Tabela II'!O45</f>
        <v>1.2892999999999999</v>
      </c>
      <c r="P39" s="323">
        <f>'Tabela II'!P45</f>
        <v>1.3145803921568626</v>
      </c>
      <c r="Q39" s="323">
        <f>'Tabela II'!Q45</f>
        <v>0</v>
      </c>
      <c r="R39" s="323">
        <f>'Tabela II'!R45</f>
        <v>0</v>
      </c>
      <c r="S39" s="323">
        <f>'Tabela II'!S45</f>
        <v>0</v>
      </c>
      <c r="T39" s="323">
        <f>'Tabela II'!T45</f>
        <v>0</v>
      </c>
      <c r="U39" s="323" t="str">
        <f>'Tabela II'!U45</f>
        <v/>
      </c>
      <c r="V39" s="323">
        <f>'Tabela II'!V45</f>
        <v>40</v>
      </c>
    </row>
    <row r="40" spans="1:22" s="324" customFormat="1" x14ac:dyDescent="0.2">
      <c r="A40" s="3">
        <f>'Tabela I'!$G$1</f>
        <v>2017</v>
      </c>
      <c r="B40" s="3">
        <f>'Tabela I'!$G$2</f>
        <v>0</v>
      </c>
      <c r="C40" s="323" t="str">
        <f>'Tabela II'!B46</f>
        <v>Sandra Aldobašić</v>
      </c>
      <c r="D40" s="323" t="str">
        <f>'Tabela II'!C46</f>
        <v>Da</v>
      </c>
      <c r="E40" s="323" t="str">
        <f>'Tabela II'!D46</f>
        <v>Izvršni</v>
      </c>
      <c r="F40" s="323" t="str">
        <f>'Tabela II'!E46</f>
        <v>Stručni saradnik</v>
      </c>
      <c r="G40" s="323">
        <f>'Tabela II'!G46</f>
        <v>1</v>
      </c>
      <c r="H40" s="323" t="str">
        <f>'Tabela II'!H46</f>
        <v>01.01.2017.</v>
      </c>
      <c r="I40" s="323" t="str">
        <f>'Tabela II'!I46</f>
        <v>31.12.2017.</v>
      </c>
      <c r="J40" s="323">
        <f>'Tabela II'!J46</f>
        <v>260</v>
      </c>
      <c r="K40" s="323">
        <f>'Tabela II'!K46</f>
        <v>0</v>
      </c>
      <c r="L40" s="323">
        <f>'Tabela II'!L46</f>
        <v>0.92669999999999997</v>
      </c>
      <c r="M40" s="323">
        <f>'Tabela II'!M46</f>
        <v>0.14879999999999999</v>
      </c>
      <c r="N40" s="323">
        <f>'Tabela II'!N46</f>
        <v>0</v>
      </c>
      <c r="O40" s="323">
        <f>'Tabela II'!O46</f>
        <v>1.0754999999999999</v>
      </c>
      <c r="P40" s="323">
        <f>'Tabela II'!P46</f>
        <v>1.0754999999999999</v>
      </c>
      <c r="Q40" s="323">
        <f>'Tabela II'!Q46</f>
        <v>0</v>
      </c>
      <c r="R40" s="323">
        <f>'Tabela II'!R46</f>
        <v>0</v>
      </c>
      <c r="S40" s="323">
        <f>'Tabela II'!S46</f>
        <v>0</v>
      </c>
      <c r="T40" s="323">
        <f>'Tabela II'!T46</f>
        <v>0</v>
      </c>
      <c r="U40" s="323" t="str">
        <f>'Tabela II'!U46</f>
        <v/>
      </c>
      <c r="V40" s="323">
        <f>'Tabela II'!V46</f>
        <v>40</v>
      </c>
    </row>
    <row r="41" spans="1:22" s="324" customFormat="1" x14ac:dyDescent="0.2">
      <c r="A41" s="3">
        <f>'Tabela I'!$G$1</f>
        <v>2017</v>
      </c>
      <c r="B41" s="3">
        <f>'Tabela I'!$G$2</f>
        <v>0</v>
      </c>
      <c r="C41" s="323">
        <f>'Tabela II'!B47</f>
        <v>0</v>
      </c>
      <c r="D41" s="323">
        <f>'Tabela II'!C47</f>
        <v>0</v>
      </c>
      <c r="E41" s="323">
        <f>'Tabela II'!D47</f>
        <v>0</v>
      </c>
      <c r="F41" s="323">
        <f>'Tabela II'!E47</f>
        <v>0</v>
      </c>
      <c r="G41" s="323">
        <f>'Tabela II'!G47</f>
        <v>0</v>
      </c>
      <c r="H41" s="323">
        <f>'Tabela II'!H47</f>
        <v>0</v>
      </c>
      <c r="I41" s="323">
        <f>'Tabela II'!I47</f>
        <v>0</v>
      </c>
      <c r="J41" s="323">
        <f>'Tabela II'!J47</f>
        <v>0</v>
      </c>
      <c r="K41" s="323">
        <f>'Tabela II'!K47</f>
        <v>0</v>
      </c>
      <c r="L41" s="323">
        <f>'Tabela II'!L47</f>
        <v>0</v>
      </c>
      <c r="M41" s="323">
        <f>'Tabela II'!M47</f>
        <v>0</v>
      </c>
      <c r="N41" s="323">
        <f>'Tabela II'!N47</f>
        <v>0</v>
      </c>
      <c r="O41" s="323" t="str">
        <f>'Tabela II'!O47</f>
        <v/>
      </c>
      <c r="P41" s="323" t="str">
        <f>'Tabela II'!P47</f>
        <v/>
      </c>
      <c r="Q41" s="323">
        <f>'Tabela II'!Q47</f>
        <v>0</v>
      </c>
      <c r="R41" s="323">
        <f>'Tabela II'!R47</f>
        <v>0</v>
      </c>
      <c r="S41" s="323">
        <f>'Tabela II'!S47</f>
        <v>0</v>
      </c>
      <c r="T41" s="323">
        <f>'Tabela II'!T47</f>
        <v>0</v>
      </c>
      <c r="U41" s="323" t="str">
        <f>'Tabela II'!U47</f>
        <v/>
      </c>
      <c r="V41" s="323" t="str">
        <f>'Tabela II'!V47</f>
        <v/>
      </c>
    </row>
    <row r="42" spans="1:22" s="324" customFormat="1" x14ac:dyDescent="0.2">
      <c r="A42" s="3">
        <f>'Tabela I'!$G$1</f>
        <v>2017</v>
      </c>
      <c r="B42" s="3">
        <f>'Tabela I'!$G$2</f>
        <v>0</v>
      </c>
      <c r="C42" s="323">
        <f>'Tabela II'!B48</f>
        <v>0</v>
      </c>
      <c r="D42" s="323">
        <f>'Tabela II'!C48</f>
        <v>0</v>
      </c>
      <c r="E42" s="323">
        <f>'Tabela II'!D48</f>
        <v>0</v>
      </c>
      <c r="F42" s="323">
        <f>'Tabela II'!E48</f>
        <v>0</v>
      </c>
      <c r="G42" s="323">
        <f>'Tabela II'!G48</f>
        <v>0</v>
      </c>
      <c r="H42" s="323">
        <f>'Tabela II'!H48</f>
        <v>0</v>
      </c>
      <c r="I42" s="323">
        <f>'Tabela II'!I48</f>
        <v>0</v>
      </c>
      <c r="J42" s="323">
        <f>'Tabela II'!J48</f>
        <v>0</v>
      </c>
      <c r="K42" s="323">
        <f>'Tabela II'!K48</f>
        <v>0</v>
      </c>
      <c r="L42" s="323">
        <f>'Tabela II'!L48</f>
        <v>0</v>
      </c>
      <c r="M42" s="323">
        <f>'Tabela II'!M48</f>
        <v>0</v>
      </c>
      <c r="N42" s="323">
        <f>'Tabela II'!N48</f>
        <v>0</v>
      </c>
      <c r="O42" s="323" t="str">
        <f>'Tabela II'!O48</f>
        <v/>
      </c>
      <c r="P42" s="323" t="str">
        <f>'Tabela II'!P48</f>
        <v/>
      </c>
      <c r="Q42" s="323">
        <f>'Tabela II'!Q48</f>
        <v>0</v>
      </c>
      <c r="R42" s="323">
        <f>'Tabela II'!R48</f>
        <v>0</v>
      </c>
      <c r="S42" s="323">
        <f>'Tabela II'!S48</f>
        <v>0</v>
      </c>
      <c r="T42" s="323">
        <f>'Tabela II'!T48</f>
        <v>0</v>
      </c>
      <c r="U42" s="323" t="str">
        <f>'Tabela II'!U48</f>
        <v/>
      </c>
      <c r="V42" s="323" t="str">
        <f>'Tabela II'!V48</f>
        <v/>
      </c>
    </row>
    <row r="43" spans="1:22" s="324" customFormat="1" x14ac:dyDescent="0.2">
      <c r="A43" s="3">
        <f>'Tabela I'!$G$1</f>
        <v>2017</v>
      </c>
      <c r="B43" s="3">
        <f>'Tabela I'!$G$2</f>
        <v>0</v>
      </c>
      <c r="C43" s="323">
        <f>'Tabela II'!B49</f>
        <v>0</v>
      </c>
      <c r="D43" s="323">
        <f>'Tabela II'!C49</f>
        <v>0</v>
      </c>
      <c r="E43" s="323">
        <f>'Tabela II'!D49</f>
        <v>0</v>
      </c>
      <c r="F43" s="323">
        <f>'Tabela II'!E49</f>
        <v>0</v>
      </c>
      <c r="G43" s="323">
        <f>'Tabela II'!G49</f>
        <v>0</v>
      </c>
      <c r="H43" s="323">
        <f>'Tabela II'!H49</f>
        <v>0</v>
      </c>
      <c r="I43" s="323">
        <f>'Tabela II'!I49</f>
        <v>0</v>
      </c>
      <c r="J43" s="323">
        <f>'Tabela II'!J49</f>
        <v>260</v>
      </c>
      <c r="K43" s="323">
        <f>'Tabela II'!K49</f>
        <v>0</v>
      </c>
      <c r="L43" s="323">
        <f>'Tabela II'!L49</f>
        <v>0</v>
      </c>
      <c r="M43" s="323">
        <f>'Tabela II'!M49</f>
        <v>0</v>
      </c>
      <c r="N43" s="323">
        <f>'Tabela II'!N49</f>
        <v>0</v>
      </c>
      <c r="O43" s="323" t="str">
        <f>'Tabela II'!O49</f>
        <v/>
      </c>
      <c r="P43" s="323" t="str">
        <f>'Tabela II'!P49</f>
        <v/>
      </c>
      <c r="Q43" s="323">
        <f>'Tabela II'!Q49</f>
        <v>0</v>
      </c>
      <c r="R43" s="323">
        <f>'Tabela II'!R49</f>
        <v>0</v>
      </c>
      <c r="S43" s="323">
        <f>'Tabela II'!S49</f>
        <v>0</v>
      </c>
      <c r="T43" s="323">
        <f>'Tabela II'!T49</f>
        <v>0</v>
      </c>
      <c r="U43" s="323" t="str">
        <f>'Tabela II'!U49</f>
        <v/>
      </c>
      <c r="V43" s="323" t="str">
        <f>'Tabela II'!V49</f>
        <v/>
      </c>
    </row>
    <row r="44" spans="1:22" s="324" customFormat="1" x14ac:dyDescent="0.2">
      <c r="A44" s="3">
        <f>'Tabela I'!$G$1</f>
        <v>2017</v>
      </c>
      <c r="B44" s="3">
        <f>'Tabela I'!$G$2</f>
        <v>0</v>
      </c>
      <c r="C44" s="323">
        <f>'Tabela II'!B50</f>
        <v>0</v>
      </c>
      <c r="D44" s="323">
        <f>'Tabela II'!C50</f>
        <v>0</v>
      </c>
      <c r="E44" s="323">
        <f>'Tabela II'!D50</f>
        <v>0</v>
      </c>
      <c r="F44" s="323">
        <f>'Tabela II'!E50</f>
        <v>0</v>
      </c>
      <c r="G44" s="323">
        <f>'Tabela II'!G50</f>
        <v>0</v>
      </c>
      <c r="H44" s="323">
        <f>'Tabela II'!H50</f>
        <v>0</v>
      </c>
      <c r="I44" s="323">
        <f>'Tabela II'!I50</f>
        <v>0</v>
      </c>
      <c r="J44" s="323">
        <f>'Tabela II'!J50</f>
        <v>260</v>
      </c>
      <c r="K44" s="323">
        <f>'Tabela II'!K50</f>
        <v>0</v>
      </c>
      <c r="L44" s="323">
        <f>'Tabela II'!L50</f>
        <v>0</v>
      </c>
      <c r="M44" s="323">
        <f>'Tabela II'!M50</f>
        <v>0</v>
      </c>
      <c r="N44" s="323">
        <f>'Tabela II'!N50</f>
        <v>0</v>
      </c>
      <c r="O44" s="323" t="str">
        <f>'Tabela II'!O50</f>
        <v/>
      </c>
      <c r="P44" s="323" t="str">
        <f>'Tabela II'!P50</f>
        <v/>
      </c>
      <c r="Q44" s="323">
        <f>'Tabela II'!Q50</f>
        <v>0</v>
      </c>
      <c r="R44" s="323">
        <f>'Tabela II'!R50</f>
        <v>0</v>
      </c>
      <c r="S44" s="323">
        <f>'Tabela II'!S50</f>
        <v>0</v>
      </c>
      <c r="T44" s="323">
        <f>'Tabela II'!T50</f>
        <v>0</v>
      </c>
      <c r="U44" s="323" t="str">
        <f>'Tabela II'!U50</f>
        <v/>
      </c>
      <c r="V44" s="323" t="str">
        <f>'Tabela II'!V50</f>
        <v/>
      </c>
    </row>
    <row r="45" spans="1:22" s="324" customFormat="1" x14ac:dyDescent="0.2">
      <c r="A45" s="3">
        <f>'Tabela I'!$G$1</f>
        <v>2017</v>
      </c>
      <c r="B45" s="3">
        <f>'Tabela I'!$G$2</f>
        <v>0</v>
      </c>
      <c r="C45" s="323">
        <f>'Tabela II'!B51</f>
        <v>0</v>
      </c>
      <c r="D45" s="323">
        <f>'Tabela II'!C51</f>
        <v>0</v>
      </c>
      <c r="E45" s="323">
        <f>'Tabela II'!D51</f>
        <v>0</v>
      </c>
      <c r="F45" s="323">
        <f>'Tabela II'!E51</f>
        <v>0</v>
      </c>
      <c r="G45" s="323">
        <f>'Tabela II'!G51</f>
        <v>0</v>
      </c>
      <c r="H45" s="323">
        <f>'Tabela II'!H51</f>
        <v>0</v>
      </c>
      <c r="I45" s="323">
        <f>'Tabela II'!I51</f>
        <v>0</v>
      </c>
      <c r="J45" s="323">
        <f>'Tabela II'!J51</f>
        <v>260</v>
      </c>
      <c r="K45" s="323">
        <f>'Tabela II'!K51</f>
        <v>0</v>
      </c>
      <c r="L45" s="323">
        <f>'Tabela II'!L51</f>
        <v>0</v>
      </c>
      <c r="M45" s="323">
        <f>'Tabela II'!M51</f>
        <v>0</v>
      </c>
      <c r="N45" s="323">
        <f>'Tabela II'!N51</f>
        <v>0</v>
      </c>
      <c r="O45" s="323" t="str">
        <f>'Tabela II'!O51</f>
        <v/>
      </c>
      <c r="P45" s="323" t="str">
        <f>'Tabela II'!P51</f>
        <v/>
      </c>
      <c r="Q45" s="323">
        <f>'Tabela II'!Q51</f>
        <v>0</v>
      </c>
      <c r="R45" s="323">
        <f>'Tabela II'!R51</f>
        <v>0</v>
      </c>
      <c r="S45" s="323">
        <f>'Tabela II'!S51</f>
        <v>0</v>
      </c>
      <c r="T45" s="323">
        <f>'Tabela II'!T51</f>
        <v>0</v>
      </c>
      <c r="U45" s="323" t="str">
        <f>'Tabela II'!U51</f>
        <v/>
      </c>
      <c r="V45" s="323" t="str">
        <f>'Tabela II'!V51</f>
        <v/>
      </c>
    </row>
    <row r="46" spans="1:22" s="324" customFormat="1" x14ac:dyDescent="0.2">
      <c r="A46" s="3">
        <f>'Tabela I'!$G$1</f>
        <v>2017</v>
      </c>
      <c r="B46" s="3">
        <f>'Tabela I'!$G$2</f>
        <v>0</v>
      </c>
      <c r="C46" s="323">
        <f>'Tabela II'!B52</f>
        <v>0</v>
      </c>
      <c r="D46" s="323">
        <f>'Tabela II'!C52</f>
        <v>0</v>
      </c>
      <c r="E46" s="323">
        <f>'Tabela II'!D52</f>
        <v>0</v>
      </c>
      <c r="F46" s="323">
        <f>'Tabela II'!E52</f>
        <v>0</v>
      </c>
      <c r="G46" s="323">
        <f>'Tabela II'!G52</f>
        <v>0</v>
      </c>
      <c r="H46" s="323">
        <f>'Tabela II'!H52</f>
        <v>0</v>
      </c>
      <c r="I46" s="323">
        <f>'Tabela II'!I52</f>
        <v>0</v>
      </c>
      <c r="J46" s="323">
        <f>'Tabela II'!J52</f>
        <v>260</v>
      </c>
      <c r="K46" s="323">
        <f>'Tabela II'!K52</f>
        <v>0</v>
      </c>
      <c r="L46" s="323">
        <f>'Tabela II'!L52</f>
        <v>0</v>
      </c>
      <c r="M46" s="323">
        <f>'Tabela II'!M52</f>
        <v>0</v>
      </c>
      <c r="N46" s="323">
        <f>'Tabela II'!N52</f>
        <v>0</v>
      </c>
      <c r="O46" s="323" t="str">
        <f>'Tabela II'!O52</f>
        <v/>
      </c>
      <c r="P46" s="323" t="str">
        <f>'Tabela II'!P52</f>
        <v/>
      </c>
      <c r="Q46" s="323">
        <f>'Tabela II'!Q52</f>
        <v>0</v>
      </c>
      <c r="R46" s="323">
        <f>'Tabela II'!R52</f>
        <v>0</v>
      </c>
      <c r="S46" s="323">
        <f>'Tabela II'!S52</f>
        <v>0</v>
      </c>
      <c r="T46" s="323">
        <f>'Tabela II'!T52</f>
        <v>0</v>
      </c>
      <c r="U46" s="323" t="str">
        <f>'Tabela II'!U52</f>
        <v/>
      </c>
      <c r="V46" s="323" t="str">
        <f>'Tabela II'!V52</f>
        <v/>
      </c>
    </row>
    <row r="47" spans="1:22" s="324" customFormat="1" x14ac:dyDescent="0.2">
      <c r="A47" s="3">
        <f>'Tabela I'!$G$1</f>
        <v>2017</v>
      </c>
      <c r="B47" s="3">
        <f>'Tabela I'!$G$2</f>
        <v>0</v>
      </c>
      <c r="C47" s="323">
        <f>'Tabela II'!B53</f>
        <v>0</v>
      </c>
      <c r="D47" s="323">
        <f>'Tabela II'!C53</f>
        <v>0</v>
      </c>
      <c r="E47" s="323">
        <f>'Tabela II'!D53</f>
        <v>0</v>
      </c>
      <c r="F47" s="323">
        <f>'Tabela II'!E53</f>
        <v>0</v>
      </c>
      <c r="G47" s="323">
        <f>'Tabela II'!G53</f>
        <v>0</v>
      </c>
      <c r="H47" s="323">
        <f>'Tabela II'!H53</f>
        <v>0</v>
      </c>
      <c r="I47" s="323">
        <f>'Tabela II'!I53</f>
        <v>0</v>
      </c>
      <c r="J47" s="323">
        <f>'Tabela II'!J53</f>
        <v>260</v>
      </c>
      <c r="K47" s="323">
        <f>'Tabela II'!K53</f>
        <v>0</v>
      </c>
      <c r="L47" s="323">
        <f>'Tabela II'!L53</f>
        <v>0</v>
      </c>
      <c r="M47" s="323">
        <f>'Tabela II'!M53</f>
        <v>0</v>
      </c>
      <c r="N47" s="323">
        <f>'Tabela II'!N53</f>
        <v>0</v>
      </c>
      <c r="O47" s="323" t="str">
        <f>'Tabela II'!O53</f>
        <v/>
      </c>
      <c r="P47" s="323" t="str">
        <f>'Tabela II'!P53</f>
        <v/>
      </c>
      <c r="Q47" s="323">
        <f>'Tabela II'!Q53</f>
        <v>0</v>
      </c>
      <c r="R47" s="323">
        <f>'Tabela II'!R53</f>
        <v>0</v>
      </c>
      <c r="S47" s="323">
        <f>'Tabela II'!S53</f>
        <v>0</v>
      </c>
      <c r="T47" s="323">
        <f>'Tabela II'!T53</f>
        <v>0</v>
      </c>
      <c r="U47" s="323" t="str">
        <f>'Tabela II'!U53</f>
        <v/>
      </c>
      <c r="V47" s="323" t="str">
        <f>'Tabela II'!V53</f>
        <v/>
      </c>
    </row>
    <row r="48" spans="1:22" s="324" customFormat="1" x14ac:dyDescent="0.2">
      <c r="A48" s="3">
        <f>'Tabela I'!$G$1</f>
        <v>2017</v>
      </c>
      <c r="B48" s="3">
        <f>'Tabela I'!$G$2</f>
        <v>0</v>
      </c>
      <c r="C48" s="323">
        <f>'Tabela II'!B54</f>
        <v>0</v>
      </c>
      <c r="D48" s="323">
        <f>'Tabela II'!C54</f>
        <v>0</v>
      </c>
      <c r="E48" s="323">
        <f>'Tabela II'!D54</f>
        <v>0</v>
      </c>
      <c r="F48" s="323">
        <f>'Tabela II'!E54</f>
        <v>0</v>
      </c>
      <c r="G48" s="323">
        <f>'Tabela II'!G54</f>
        <v>0</v>
      </c>
      <c r="H48" s="323">
        <f>'Tabela II'!H54</f>
        <v>0</v>
      </c>
      <c r="I48" s="323">
        <f>'Tabela II'!I54</f>
        <v>0</v>
      </c>
      <c r="J48" s="323">
        <f>'Tabela II'!J54</f>
        <v>260</v>
      </c>
      <c r="K48" s="323">
        <f>'Tabela II'!K54</f>
        <v>0</v>
      </c>
      <c r="L48" s="323">
        <f>'Tabela II'!L54</f>
        <v>0</v>
      </c>
      <c r="M48" s="323">
        <f>'Tabela II'!M54</f>
        <v>0</v>
      </c>
      <c r="N48" s="323">
        <f>'Tabela II'!N54</f>
        <v>0</v>
      </c>
      <c r="O48" s="323" t="str">
        <f>'Tabela II'!O54</f>
        <v/>
      </c>
      <c r="P48" s="323" t="str">
        <f>'Tabela II'!P54</f>
        <v/>
      </c>
      <c r="Q48" s="323">
        <f>'Tabela II'!Q54</f>
        <v>0</v>
      </c>
      <c r="R48" s="323">
        <f>'Tabela II'!R54</f>
        <v>0</v>
      </c>
      <c r="S48" s="323">
        <f>'Tabela II'!S54</f>
        <v>0</v>
      </c>
      <c r="T48" s="323">
        <f>'Tabela II'!T54</f>
        <v>0</v>
      </c>
      <c r="U48" s="323" t="str">
        <f>'Tabela II'!U54</f>
        <v/>
      </c>
      <c r="V48" s="323" t="str">
        <f>'Tabela II'!V54</f>
        <v/>
      </c>
    </row>
    <row r="49" spans="1:26" s="324" customFormat="1" x14ac:dyDescent="0.2">
      <c r="A49" s="3">
        <f>'Tabela I'!$G$1</f>
        <v>2017</v>
      </c>
      <c r="B49" s="3">
        <f>'Tabela I'!$G$2</f>
        <v>0</v>
      </c>
      <c r="C49" s="323">
        <f>'Tabela II'!B55</f>
        <v>0</v>
      </c>
      <c r="D49" s="323">
        <f>'Tabela II'!C55</f>
        <v>0</v>
      </c>
      <c r="E49" s="323">
        <f>'Tabela II'!D55</f>
        <v>0</v>
      </c>
      <c r="F49" s="323">
        <f>'Tabela II'!E55</f>
        <v>0</v>
      </c>
      <c r="G49" s="323">
        <f>'Tabela II'!G55</f>
        <v>0</v>
      </c>
      <c r="H49" s="323">
        <f>'Tabela II'!H55</f>
        <v>0</v>
      </c>
      <c r="I49" s="323">
        <f>'Tabela II'!I55</f>
        <v>0</v>
      </c>
      <c r="J49" s="323">
        <f>'Tabela II'!J55</f>
        <v>260</v>
      </c>
      <c r="K49" s="323">
        <f>'Tabela II'!K55</f>
        <v>0</v>
      </c>
      <c r="L49" s="323">
        <f>'Tabela II'!L55</f>
        <v>0</v>
      </c>
      <c r="M49" s="323">
        <f>'Tabela II'!M55</f>
        <v>0</v>
      </c>
      <c r="N49" s="323">
        <f>'Tabela II'!N55</f>
        <v>0</v>
      </c>
      <c r="O49" s="323" t="str">
        <f>'Tabela II'!O55</f>
        <v/>
      </c>
      <c r="P49" s="323" t="str">
        <f>'Tabela II'!P55</f>
        <v/>
      </c>
      <c r="Q49" s="323">
        <f>'Tabela II'!Q55</f>
        <v>0</v>
      </c>
      <c r="R49" s="323">
        <f>'Tabela II'!R55</f>
        <v>0</v>
      </c>
      <c r="S49" s="323">
        <f>'Tabela II'!S55</f>
        <v>0</v>
      </c>
      <c r="T49" s="323">
        <f>'Tabela II'!T55</f>
        <v>0</v>
      </c>
      <c r="U49" s="323" t="str">
        <f>'Tabela II'!U55</f>
        <v/>
      </c>
      <c r="V49" s="323" t="str">
        <f>'Tabela II'!V55</f>
        <v/>
      </c>
    </row>
    <row r="50" spans="1:26" s="324" customFormat="1" x14ac:dyDescent="0.2">
      <c r="A50" s="3">
        <f>'Tabela I'!$G$1</f>
        <v>2017</v>
      </c>
      <c r="B50" s="3">
        <f>'Tabela I'!$G$2</f>
        <v>0</v>
      </c>
      <c r="C50" s="323">
        <f>'Tabela II'!B56</f>
        <v>0</v>
      </c>
      <c r="D50" s="323">
        <f>'Tabela II'!C56</f>
        <v>0</v>
      </c>
      <c r="E50" s="323">
        <f>'Tabela II'!D56</f>
        <v>0</v>
      </c>
      <c r="F50" s="323">
        <f>'Tabela II'!E56</f>
        <v>0</v>
      </c>
      <c r="G50" s="323">
        <f>'Tabela II'!G56</f>
        <v>0</v>
      </c>
      <c r="H50" s="323">
        <f>'Tabela II'!H56</f>
        <v>0</v>
      </c>
      <c r="I50" s="323">
        <f>'Tabela II'!I56</f>
        <v>0</v>
      </c>
      <c r="J50" s="323">
        <f>'Tabela II'!J56</f>
        <v>260</v>
      </c>
      <c r="K50" s="323">
        <f>'Tabela II'!K56</f>
        <v>0</v>
      </c>
      <c r="L50" s="323">
        <f>'Tabela II'!L56</f>
        <v>0</v>
      </c>
      <c r="M50" s="323">
        <f>'Tabela II'!M56</f>
        <v>0</v>
      </c>
      <c r="N50" s="323">
        <f>'Tabela II'!N56</f>
        <v>0</v>
      </c>
      <c r="O50" s="323" t="str">
        <f>'Tabela II'!O56</f>
        <v/>
      </c>
      <c r="P50" s="323" t="str">
        <f>'Tabela II'!P56</f>
        <v/>
      </c>
      <c r="Q50" s="323">
        <f>'Tabela II'!Q56</f>
        <v>0</v>
      </c>
      <c r="R50" s="323">
        <f>'Tabela II'!R56</f>
        <v>0</v>
      </c>
      <c r="S50" s="323">
        <f>'Tabela II'!S56</f>
        <v>0</v>
      </c>
      <c r="T50" s="323">
        <f>'Tabela II'!T56</f>
        <v>0</v>
      </c>
      <c r="U50" s="323" t="str">
        <f>'Tabela II'!U56</f>
        <v/>
      </c>
      <c r="V50" s="323" t="str">
        <f>'Tabela II'!V56</f>
        <v/>
      </c>
    </row>
    <row r="51" spans="1:26" s="324" customFormat="1" x14ac:dyDescent="0.2">
      <c r="A51" s="3">
        <f>'Tabela I'!$G$1</f>
        <v>2017</v>
      </c>
      <c r="B51" s="3">
        <f>'Tabela I'!$G$2</f>
        <v>0</v>
      </c>
      <c r="C51" s="323">
        <f>'Tabela II'!B57</f>
        <v>0</v>
      </c>
      <c r="D51" s="323">
        <f>'Tabela II'!C57</f>
        <v>0</v>
      </c>
      <c r="E51" s="323">
        <f>'Tabela II'!D57</f>
        <v>0</v>
      </c>
      <c r="F51" s="323">
        <f>'Tabela II'!E57</f>
        <v>0</v>
      </c>
      <c r="G51" s="323">
        <f>'Tabela II'!G57</f>
        <v>0</v>
      </c>
      <c r="H51" s="323">
        <f>'Tabela II'!H57</f>
        <v>0</v>
      </c>
      <c r="I51" s="323">
        <f>'Tabela II'!I57</f>
        <v>0</v>
      </c>
      <c r="J51" s="323">
        <f>'Tabela II'!J57</f>
        <v>260</v>
      </c>
      <c r="K51" s="323">
        <f>'Tabela II'!K57</f>
        <v>0</v>
      </c>
      <c r="L51" s="323">
        <f>'Tabela II'!L57</f>
        <v>0</v>
      </c>
      <c r="M51" s="323">
        <f>'Tabela II'!M57</f>
        <v>0</v>
      </c>
      <c r="N51" s="323">
        <f>'Tabela II'!N57</f>
        <v>0</v>
      </c>
      <c r="O51" s="323" t="str">
        <f>'Tabela II'!O57</f>
        <v/>
      </c>
      <c r="P51" s="323" t="str">
        <f>'Tabela II'!P57</f>
        <v/>
      </c>
      <c r="Q51" s="323">
        <f>'Tabela II'!Q57</f>
        <v>0</v>
      </c>
      <c r="R51" s="323">
        <f>'Tabela II'!R57</f>
        <v>0</v>
      </c>
      <c r="S51" s="323">
        <f>'Tabela II'!S57</f>
        <v>0</v>
      </c>
      <c r="T51" s="323">
        <f>'Tabela II'!T57</f>
        <v>0</v>
      </c>
      <c r="U51" s="323" t="str">
        <f>'Tabela II'!U57</f>
        <v/>
      </c>
      <c r="V51" s="323" t="str">
        <f>'Tabela II'!V57</f>
        <v/>
      </c>
    </row>
    <row r="52" spans="1:26" s="324" customFormat="1" x14ac:dyDescent="0.2">
      <c r="A52" s="3">
        <f>'Tabela I'!$G$1</f>
        <v>2017</v>
      </c>
      <c r="B52" s="3">
        <f>'Tabela I'!$G$2</f>
        <v>0</v>
      </c>
      <c r="C52" s="323">
        <f>'Tabela II'!B58</f>
        <v>0</v>
      </c>
      <c r="D52" s="323">
        <f>'Tabela II'!C58</f>
        <v>0</v>
      </c>
      <c r="E52" s="323">
        <f>'Tabela II'!D58</f>
        <v>0</v>
      </c>
      <c r="F52" s="323">
        <f>'Tabela II'!E58</f>
        <v>0</v>
      </c>
      <c r="G52" s="323">
        <f>'Tabela II'!G58</f>
        <v>0</v>
      </c>
      <c r="H52" s="323">
        <f>'Tabela II'!H58</f>
        <v>0</v>
      </c>
      <c r="I52" s="323">
        <f>'Tabela II'!I58</f>
        <v>0</v>
      </c>
      <c r="J52" s="323">
        <f>'Tabela II'!J58</f>
        <v>260</v>
      </c>
      <c r="K52" s="323">
        <f>'Tabela II'!K58</f>
        <v>0</v>
      </c>
      <c r="L52" s="323">
        <f>'Tabela II'!L58</f>
        <v>0</v>
      </c>
      <c r="M52" s="323">
        <f>'Tabela II'!M58</f>
        <v>0</v>
      </c>
      <c r="N52" s="323">
        <f>'Tabela II'!N58</f>
        <v>0</v>
      </c>
      <c r="O52" s="323" t="str">
        <f>'Tabela II'!O58</f>
        <v/>
      </c>
      <c r="P52" s="323" t="str">
        <f>'Tabela II'!P58</f>
        <v/>
      </c>
      <c r="Q52" s="323">
        <f>'Tabela II'!Q58</f>
        <v>0</v>
      </c>
      <c r="R52" s="323">
        <f>'Tabela II'!R58</f>
        <v>0</v>
      </c>
      <c r="S52" s="323">
        <f>'Tabela II'!S58</f>
        <v>0</v>
      </c>
      <c r="T52" s="323">
        <f>'Tabela II'!T58</f>
        <v>0</v>
      </c>
      <c r="U52" s="323" t="str">
        <f>'Tabela II'!U58</f>
        <v/>
      </c>
      <c r="V52" s="323" t="str">
        <f>'Tabela II'!V58</f>
        <v/>
      </c>
    </row>
    <row r="53" spans="1:26" s="324" customFormat="1" x14ac:dyDescent="0.2">
      <c r="A53" s="3">
        <f>'Tabela I'!$G$1</f>
        <v>2017</v>
      </c>
      <c r="B53" s="3">
        <f>'Tabela I'!$G$2</f>
        <v>0</v>
      </c>
      <c r="C53" s="323">
        <f>'Tabela II'!B59</f>
        <v>0</v>
      </c>
      <c r="D53" s="323">
        <f>'Tabela II'!C59</f>
        <v>0</v>
      </c>
      <c r="E53" s="323">
        <f>'Tabela II'!D59</f>
        <v>0</v>
      </c>
      <c r="F53" s="323">
        <f>'Tabela II'!E59</f>
        <v>0</v>
      </c>
      <c r="G53" s="323">
        <f>'Tabela II'!G59</f>
        <v>0</v>
      </c>
      <c r="H53" s="323">
        <f>'Tabela II'!H59</f>
        <v>0</v>
      </c>
      <c r="I53" s="323">
        <f>'Tabela II'!I59</f>
        <v>0</v>
      </c>
      <c r="J53" s="323">
        <f>'Tabela II'!J59</f>
        <v>260</v>
      </c>
      <c r="K53" s="323">
        <f>'Tabela II'!K59</f>
        <v>0</v>
      </c>
      <c r="L53" s="323">
        <f>'Tabela II'!L59</f>
        <v>0</v>
      </c>
      <c r="M53" s="323">
        <f>'Tabela II'!M59</f>
        <v>0</v>
      </c>
      <c r="N53" s="323">
        <f>'Tabela II'!N59</f>
        <v>0</v>
      </c>
      <c r="O53" s="323" t="str">
        <f>'Tabela II'!O59</f>
        <v/>
      </c>
      <c r="P53" s="323" t="str">
        <f>'Tabela II'!P59</f>
        <v/>
      </c>
      <c r="Q53" s="323">
        <f>'Tabela II'!Q59</f>
        <v>0</v>
      </c>
      <c r="R53" s="323">
        <f>'Tabela II'!R59</f>
        <v>0</v>
      </c>
      <c r="S53" s="323">
        <f>'Tabela II'!S59</f>
        <v>0</v>
      </c>
      <c r="T53" s="323">
        <f>'Tabela II'!T59</f>
        <v>0</v>
      </c>
      <c r="U53" s="323" t="str">
        <f>'Tabela II'!U59</f>
        <v/>
      </c>
      <c r="V53" s="323" t="str">
        <f>'Tabela II'!V59</f>
        <v/>
      </c>
    </row>
    <row r="54" spans="1:26" s="324" customFormat="1" x14ac:dyDescent="0.2">
      <c r="A54" s="3">
        <f>'Tabela I'!$G$1</f>
        <v>2017</v>
      </c>
      <c r="B54" s="3">
        <f>'Tabela I'!$G$2</f>
        <v>0</v>
      </c>
      <c r="C54" s="323">
        <f>'Tabela II'!B60</f>
        <v>0</v>
      </c>
      <c r="D54" s="323">
        <f>'Tabela II'!C60</f>
        <v>0</v>
      </c>
      <c r="E54" s="323">
        <f>'Tabela II'!D60</f>
        <v>0</v>
      </c>
      <c r="F54" s="323">
        <f>'Tabela II'!E60</f>
        <v>0</v>
      </c>
      <c r="G54" s="323">
        <f>'Tabela II'!G60</f>
        <v>0</v>
      </c>
      <c r="H54" s="323">
        <f>'Tabela II'!H60</f>
        <v>0</v>
      </c>
      <c r="I54" s="323">
        <f>'Tabela II'!I60</f>
        <v>0</v>
      </c>
      <c r="J54" s="323">
        <f>'Tabela II'!J60</f>
        <v>260</v>
      </c>
      <c r="K54" s="323">
        <f>'Tabela II'!K60</f>
        <v>0</v>
      </c>
      <c r="L54" s="323">
        <f>'Tabela II'!L60</f>
        <v>0</v>
      </c>
      <c r="M54" s="323">
        <f>'Tabela II'!M60</f>
        <v>0</v>
      </c>
      <c r="N54" s="323">
        <f>'Tabela II'!N60</f>
        <v>0</v>
      </c>
      <c r="O54" s="323" t="str">
        <f>'Tabela II'!O60</f>
        <v/>
      </c>
      <c r="P54" s="323" t="str">
        <f>'Tabela II'!P60</f>
        <v/>
      </c>
      <c r="Q54" s="323">
        <f>'Tabela II'!Q60</f>
        <v>0</v>
      </c>
      <c r="R54" s="323">
        <f>'Tabela II'!R60</f>
        <v>0</v>
      </c>
      <c r="S54" s="323">
        <f>'Tabela II'!S60</f>
        <v>0</v>
      </c>
      <c r="T54" s="323">
        <f>'Tabela II'!T60</f>
        <v>0</v>
      </c>
      <c r="U54" s="323" t="str">
        <f>'Tabela II'!U60</f>
        <v/>
      </c>
      <c r="V54" s="323" t="str">
        <f>'Tabela II'!V60</f>
        <v/>
      </c>
    </row>
    <row r="55" spans="1:26" s="324" customFormat="1" x14ac:dyDescent="0.2">
      <c r="A55" s="3">
        <f>'Tabela I'!$G$1</f>
        <v>2017</v>
      </c>
      <c r="B55" s="3">
        <f>'Tabela I'!$G$2</f>
        <v>0</v>
      </c>
      <c r="C55" s="323">
        <f>'Tabela II'!B61</f>
        <v>0</v>
      </c>
      <c r="D55" s="323">
        <f>'Tabela II'!C61</f>
        <v>0</v>
      </c>
      <c r="E55" s="323">
        <f>'Tabela II'!D61</f>
        <v>0</v>
      </c>
      <c r="F55" s="323">
        <f>'Tabela II'!E61</f>
        <v>0</v>
      </c>
      <c r="G55" s="323">
        <f>'Tabela II'!G61</f>
        <v>0</v>
      </c>
      <c r="H55" s="323">
        <f>'Tabela II'!H61</f>
        <v>0</v>
      </c>
      <c r="I55" s="323">
        <f>'Tabela II'!I61</f>
        <v>0</v>
      </c>
      <c r="J55" s="323">
        <f>'Tabela II'!J61</f>
        <v>260</v>
      </c>
      <c r="K55" s="323">
        <f>'Tabela II'!K61</f>
        <v>0</v>
      </c>
      <c r="L55" s="323">
        <f>'Tabela II'!L61</f>
        <v>0</v>
      </c>
      <c r="M55" s="323">
        <f>'Tabela II'!M61</f>
        <v>0</v>
      </c>
      <c r="N55" s="323">
        <f>'Tabela II'!N61</f>
        <v>0</v>
      </c>
      <c r="O55" s="323" t="str">
        <f>'Tabela II'!O61</f>
        <v/>
      </c>
      <c r="P55" s="323" t="str">
        <f>'Tabela II'!P61</f>
        <v/>
      </c>
      <c r="Q55" s="323">
        <f>'Tabela II'!Q61</f>
        <v>0</v>
      </c>
      <c r="R55" s="323">
        <f>'Tabela II'!R61</f>
        <v>0</v>
      </c>
      <c r="S55" s="323">
        <f>'Tabela II'!S61</f>
        <v>0</v>
      </c>
      <c r="T55" s="323">
        <f>'Tabela II'!T61</f>
        <v>0</v>
      </c>
      <c r="U55" s="323" t="str">
        <f>'Tabela II'!U61</f>
        <v/>
      </c>
      <c r="V55" s="323" t="str">
        <f>'Tabela II'!V61</f>
        <v/>
      </c>
    </row>
    <row r="56" spans="1:26" s="324" customFormat="1" x14ac:dyDescent="0.2">
      <c r="A56" s="3">
        <f>'Tabela I'!$G$1</f>
        <v>2017</v>
      </c>
      <c r="B56" s="3">
        <f>'Tabela I'!$G$2</f>
        <v>0</v>
      </c>
      <c r="C56" s="323">
        <f>'Tabela II'!B62</f>
        <v>0</v>
      </c>
      <c r="D56" s="323">
        <f>'Tabela II'!C62</f>
        <v>0</v>
      </c>
      <c r="E56" s="323">
        <f>'Tabela II'!D62</f>
        <v>0</v>
      </c>
      <c r="F56" s="323">
        <f>'Tabela II'!E62</f>
        <v>0</v>
      </c>
      <c r="G56" s="323">
        <f>'Tabela II'!G62</f>
        <v>0</v>
      </c>
      <c r="H56" s="323">
        <f>'Tabela II'!H62</f>
        <v>0</v>
      </c>
      <c r="I56" s="323">
        <f>'Tabela II'!I62</f>
        <v>0</v>
      </c>
      <c r="J56" s="323">
        <f>'Tabela II'!J62</f>
        <v>260</v>
      </c>
      <c r="K56" s="323">
        <f>'Tabela II'!K62</f>
        <v>0</v>
      </c>
      <c r="L56" s="323">
        <f>'Tabela II'!L62</f>
        <v>0</v>
      </c>
      <c r="M56" s="323">
        <f>'Tabela II'!M62</f>
        <v>0</v>
      </c>
      <c r="N56" s="323">
        <f>'Tabela II'!N62</f>
        <v>0</v>
      </c>
      <c r="O56" s="323" t="str">
        <f>'Tabela II'!O62</f>
        <v/>
      </c>
      <c r="P56" s="323" t="str">
        <f>'Tabela II'!P62</f>
        <v/>
      </c>
      <c r="Q56" s="323">
        <f>'Tabela II'!Q62</f>
        <v>0</v>
      </c>
      <c r="R56" s="323">
        <f>'Tabela II'!R62</f>
        <v>0</v>
      </c>
      <c r="S56" s="323">
        <f>'Tabela II'!S62</f>
        <v>0</v>
      </c>
      <c r="T56" s="323">
        <f>'Tabela II'!T62</f>
        <v>0</v>
      </c>
      <c r="U56" s="323" t="str">
        <f>'Tabela II'!U62</f>
        <v/>
      </c>
      <c r="V56" s="323" t="str">
        <f>'Tabela II'!V62</f>
        <v/>
      </c>
    </row>
    <row r="57" spans="1:26" s="324" customFormat="1" x14ac:dyDescent="0.2">
      <c r="A57" s="3">
        <f>'Tabela I'!$G$1</f>
        <v>2017</v>
      </c>
      <c r="B57" s="3">
        <f>'Tabela I'!$G$2</f>
        <v>0</v>
      </c>
      <c r="C57" s="323">
        <f>'Tabela II'!B63</f>
        <v>0</v>
      </c>
      <c r="D57" s="323">
        <f>'Tabela II'!C63</f>
        <v>0</v>
      </c>
      <c r="E57" s="323">
        <f>'Tabela II'!D63</f>
        <v>0</v>
      </c>
      <c r="F57" s="323">
        <f>'Tabela II'!E63</f>
        <v>0</v>
      </c>
      <c r="G57" s="323">
        <f>'Tabela II'!G63</f>
        <v>0</v>
      </c>
      <c r="H57" s="323">
        <f>'Tabela II'!H63</f>
        <v>0</v>
      </c>
      <c r="I57" s="323">
        <f>'Tabela II'!I63</f>
        <v>0</v>
      </c>
      <c r="J57" s="323">
        <f>'Tabela II'!J63</f>
        <v>260</v>
      </c>
      <c r="K57" s="323">
        <f>'Tabela II'!K63</f>
        <v>0</v>
      </c>
      <c r="L57" s="323">
        <f>'Tabela II'!L63</f>
        <v>0</v>
      </c>
      <c r="M57" s="323">
        <f>'Tabela II'!M63</f>
        <v>0</v>
      </c>
      <c r="N57" s="323">
        <f>'Tabela II'!N63</f>
        <v>0</v>
      </c>
      <c r="O57" s="323" t="str">
        <f>'Tabela II'!O63</f>
        <v/>
      </c>
      <c r="P57" s="323" t="str">
        <f>'Tabela II'!P63</f>
        <v/>
      </c>
      <c r="Q57" s="323">
        <f>'Tabela II'!Q63</f>
        <v>0</v>
      </c>
      <c r="R57" s="323">
        <f>'Tabela II'!R63</f>
        <v>0</v>
      </c>
      <c r="S57" s="323">
        <f>'Tabela II'!S63</f>
        <v>0</v>
      </c>
      <c r="T57" s="323">
        <f>'Tabela II'!T63</f>
        <v>0</v>
      </c>
      <c r="U57" s="323" t="str">
        <f>'Tabela II'!U63</f>
        <v/>
      </c>
      <c r="V57" s="323" t="str">
        <f>'Tabela II'!V63</f>
        <v/>
      </c>
    </row>
    <row r="58" spans="1:26" s="324" customFormat="1" x14ac:dyDescent="0.2">
      <c r="A58" s="3">
        <f>'Tabela I'!$G$1</f>
        <v>2017</v>
      </c>
      <c r="B58" s="3">
        <f>'Tabela I'!$G$2</f>
        <v>0</v>
      </c>
      <c r="C58" s="323">
        <f>'Tabela II'!B64</f>
        <v>0</v>
      </c>
      <c r="D58" s="323">
        <f>'Tabela II'!C64</f>
        <v>0</v>
      </c>
      <c r="E58" s="323">
        <f>'Tabela II'!D64</f>
        <v>0</v>
      </c>
      <c r="F58" s="323">
        <f>'Tabela II'!E64</f>
        <v>0</v>
      </c>
      <c r="G58" s="323">
        <f>'Tabela II'!G64</f>
        <v>0</v>
      </c>
      <c r="H58" s="323">
        <f>'Tabela II'!H64</f>
        <v>0</v>
      </c>
      <c r="I58" s="323">
        <f>'Tabela II'!I64</f>
        <v>0</v>
      </c>
      <c r="J58" s="323">
        <f>'Tabela II'!J64</f>
        <v>260</v>
      </c>
      <c r="K58" s="323">
        <f>'Tabela II'!K64</f>
        <v>0</v>
      </c>
      <c r="L58" s="323">
        <f>'Tabela II'!L64</f>
        <v>0</v>
      </c>
      <c r="M58" s="323">
        <f>'Tabela II'!M64</f>
        <v>0</v>
      </c>
      <c r="N58" s="323">
        <f>'Tabela II'!N64</f>
        <v>0</v>
      </c>
      <c r="O58" s="323" t="str">
        <f>'Tabela II'!O64</f>
        <v/>
      </c>
      <c r="P58" s="323" t="str">
        <f>'Tabela II'!P64</f>
        <v/>
      </c>
      <c r="Q58" s="323">
        <f>'Tabela II'!Q64</f>
        <v>0</v>
      </c>
      <c r="R58" s="323">
        <f>'Tabela II'!R64</f>
        <v>0</v>
      </c>
      <c r="S58" s="323">
        <f>'Tabela II'!S64</f>
        <v>0</v>
      </c>
      <c r="T58" s="323">
        <f>'Tabela II'!T64</f>
        <v>0</v>
      </c>
      <c r="U58" s="323" t="str">
        <f>'Tabela II'!U64</f>
        <v/>
      </c>
      <c r="V58" s="323" t="str">
        <f>'Tabela II'!V64</f>
        <v/>
      </c>
    </row>
    <row r="59" spans="1:26" s="324" customFormat="1" x14ac:dyDescent="0.2">
      <c r="A59" s="3">
        <f>'Tabela I'!$G$1</f>
        <v>2017</v>
      </c>
      <c r="B59" s="3">
        <f>'Tabela I'!$G$2</f>
        <v>0</v>
      </c>
      <c r="C59" s="323">
        <f>'Tabela II'!B65</f>
        <v>0</v>
      </c>
      <c r="D59" s="323">
        <f>'Tabela II'!C65</f>
        <v>0</v>
      </c>
      <c r="E59" s="323">
        <f>'Tabela II'!D65</f>
        <v>0</v>
      </c>
      <c r="F59" s="323">
        <f>'Tabela II'!E65</f>
        <v>0</v>
      </c>
      <c r="G59" s="323">
        <f>'Tabela II'!G65</f>
        <v>0</v>
      </c>
      <c r="H59" s="323">
        <f>'Tabela II'!H65</f>
        <v>0</v>
      </c>
      <c r="I59" s="323">
        <f>'Tabela II'!I65</f>
        <v>0</v>
      </c>
      <c r="J59" s="323">
        <f>'Tabela II'!J65</f>
        <v>260</v>
      </c>
      <c r="K59" s="323">
        <f>'Tabela II'!K65</f>
        <v>0</v>
      </c>
      <c r="L59" s="323">
        <f>'Tabela II'!L65</f>
        <v>0</v>
      </c>
      <c r="M59" s="323">
        <f>'Tabela II'!M65</f>
        <v>0</v>
      </c>
      <c r="N59" s="323">
        <f>'Tabela II'!N65</f>
        <v>0</v>
      </c>
      <c r="O59" s="323" t="str">
        <f>'Tabela II'!O65</f>
        <v/>
      </c>
      <c r="P59" s="323" t="str">
        <f>'Tabela II'!P65</f>
        <v/>
      </c>
      <c r="Q59" s="323">
        <f>'Tabela II'!Q65</f>
        <v>0</v>
      </c>
      <c r="R59" s="323">
        <f>'Tabela II'!R65</f>
        <v>0</v>
      </c>
      <c r="S59" s="323">
        <f>'Tabela II'!S65</f>
        <v>0</v>
      </c>
      <c r="T59" s="323">
        <f>'Tabela II'!T65</f>
        <v>0</v>
      </c>
      <c r="U59" s="323" t="str">
        <f>'Tabela II'!U65</f>
        <v/>
      </c>
      <c r="V59" s="323" t="str">
        <f>'Tabela II'!V65</f>
        <v/>
      </c>
    </row>
    <row r="60" spans="1:26" s="324" customFormat="1" x14ac:dyDescent="0.2">
      <c r="A60" s="3">
        <f>'Tabela I'!$G$1</f>
        <v>2017</v>
      </c>
      <c r="B60" s="3">
        <f>'Tabela I'!$G$2</f>
        <v>0</v>
      </c>
      <c r="C60" s="323">
        <f>'Tabela II'!B66</f>
        <v>0</v>
      </c>
      <c r="D60" s="323">
        <f>'Tabela II'!C66</f>
        <v>0</v>
      </c>
      <c r="E60" s="323">
        <f>'Tabela II'!D66</f>
        <v>0</v>
      </c>
      <c r="F60" s="323">
        <f>'Tabela II'!E66</f>
        <v>0</v>
      </c>
      <c r="G60" s="323">
        <f>'Tabela II'!G66</f>
        <v>0</v>
      </c>
      <c r="H60" s="323">
        <f>'Tabela II'!H66</f>
        <v>0</v>
      </c>
      <c r="I60" s="323">
        <f>'Tabela II'!I66</f>
        <v>0</v>
      </c>
      <c r="J60" s="323">
        <f>'Tabela II'!J66</f>
        <v>260</v>
      </c>
      <c r="K60" s="323">
        <f>'Tabela II'!K66</f>
        <v>0</v>
      </c>
      <c r="L60" s="323">
        <f>'Tabela II'!L66</f>
        <v>0</v>
      </c>
      <c r="M60" s="323">
        <f>'Tabela II'!M66</f>
        <v>0</v>
      </c>
      <c r="N60" s="323">
        <f>'Tabela II'!N66</f>
        <v>0</v>
      </c>
      <c r="O60" s="323" t="str">
        <f>'Tabela II'!O66</f>
        <v/>
      </c>
      <c r="P60" s="323" t="str">
        <f>'Tabela II'!P66</f>
        <v/>
      </c>
      <c r="Q60" s="323">
        <f>'Tabela II'!Q66</f>
        <v>0</v>
      </c>
      <c r="R60" s="323">
        <f>'Tabela II'!R66</f>
        <v>0</v>
      </c>
      <c r="S60" s="323">
        <f>'Tabela II'!S66</f>
        <v>0</v>
      </c>
      <c r="T60" s="323">
        <f>'Tabela II'!T66</f>
        <v>0</v>
      </c>
      <c r="U60" s="323" t="str">
        <f>'Tabela II'!U66</f>
        <v/>
      </c>
      <c r="V60" s="323" t="str">
        <f>'Tabela II'!V66</f>
        <v/>
      </c>
    </row>
    <row r="61" spans="1:26" s="324" customFormat="1" ht="15" customHeight="1" x14ac:dyDescent="0.2">
      <c r="A61" s="3">
        <f>'Tabela I'!$G$1</f>
        <v>2017</v>
      </c>
      <c r="B61" s="3">
        <f>'Tabela I'!$G$2</f>
        <v>0</v>
      </c>
      <c r="C61" s="323">
        <f>'Tabela II'!B67</f>
        <v>0</v>
      </c>
      <c r="D61" s="323">
        <f>'Tabela II'!C67</f>
        <v>0</v>
      </c>
      <c r="E61" s="323">
        <f>'Tabela II'!D67</f>
        <v>0</v>
      </c>
      <c r="F61" s="323">
        <f>'Tabela II'!E67</f>
        <v>0</v>
      </c>
      <c r="G61" s="323">
        <f>'Tabela II'!G67</f>
        <v>0</v>
      </c>
      <c r="H61" s="323">
        <f>'Tabela II'!H67</f>
        <v>0</v>
      </c>
      <c r="I61" s="323">
        <f>'Tabela II'!I67</f>
        <v>0</v>
      </c>
      <c r="J61" s="323">
        <f>'Tabela II'!J67</f>
        <v>260</v>
      </c>
      <c r="K61" s="323">
        <f>'Tabela II'!K67</f>
        <v>0</v>
      </c>
      <c r="L61" s="323">
        <f>'Tabela II'!L67</f>
        <v>0</v>
      </c>
      <c r="M61" s="323">
        <f>'Tabela II'!M67</f>
        <v>0</v>
      </c>
      <c r="N61" s="323">
        <f>'Tabela II'!N67</f>
        <v>0</v>
      </c>
      <c r="O61" s="323" t="str">
        <f>'Tabela II'!O67</f>
        <v/>
      </c>
      <c r="P61" s="323" t="str">
        <f>'Tabela II'!P67</f>
        <v/>
      </c>
      <c r="Q61" s="323">
        <f>'Tabela II'!Q67</f>
        <v>0</v>
      </c>
      <c r="R61" s="323">
        <f>'Tabela II'!R67</f>
        <v>0</v>
      </c>
      <c r="S61" s="323">
        <f>'Tabela II'!S67</f>
        <v>0</v>
      </c>
      <c r="T61" s="323">
        <f>'Tabela II'!T67</f>
        <v>0</v>
      </c>
      <c r="U61" s="323" t="str">
        <f>'Tabela II'!U67</f>
        <v/>
      </c>
      <c r="V61" s="323" t="str">
        <f>'Tabela II'!V67</f>
        <v/>
      </c>
      <c r="W61" s="408"/>
      <c r="X61" s="409"/>
      <c r="Y61" s="410"/>
      <c r="Z61" s="410"/>
    </row>
    <row r="62" spans="1:26" s="324" customFormat="1" x14ac:dyDescent="0.2">
      <c r="A62" s="3">
        <f>'Tabela I'!$G$1</f>
        <v>2017</v>
      </c>
      <c r="B62" s="3">
        <f>'Tabela I'!$G$2</f>
        <v>0</v>
      </c>
      <c r="C62" s="323">
        <f>'Tabela II'!B68</f>
        <v>0</v>
      </c>
      <c r="D62" s="323">
        <f>'Tabela II'!C68</f>
        <v>0</v>
      </c>
      <c r="E62" s="323">
        <f>'Tabela II'!D68</f>
        <v>0</v>
      </c>
      <c r="F62" s="323">
        <f>'Tabela II'!E68</f>
        <v>0</v>
      </c>
      <c r="G62" s="323">
        <f>'Tabela II'!G68</f>
        <v>0</v>
      </c>
      <c r="H62" s="323">
        <f>'Tabela II'!H68</f>
        <v>0</v>
      </c>
      <c r="I62" s="323">
        <f>'Tabela II'!I68</f>
        <v>0</v>
      </c>
      <c r="J62" s="323">
        <f>'Tabela II'!J68</f>
        <v>260</v>
      </c>
      <c r="K62" s="323">
        <f>'Tabela II'!K68</f>
        <v>0</v>
      </c>
      <c r="L62" s="323">
        <f>'Tabela II'!L68</f>
        <v>0</v>
      </c>
      <c r="M62" s="323">
        <f>'Tabela II'!M68</f>
        <v>0</v>
      </c>
      <c r="N62" s="323">
        <f>'Tabela II'!N68</f>
        <v>0</v>
      </c>
      <c r="O62" s="323" t="str">
        <f>'Tabela II'!O68</f>
        <v/>
      </c>
      <c r="P62" s="323" t="str">
        <f>'Tabela II'!P68</f>
        <v/>
      </c>
      <c r="Q62" s="323">
        <f>'Tabela II'!Q68</f>
        <v>0</v>
      </c>
      <c r="R62" s="323">
        <f>'Tabela II'!R68</f>
        <v>0</v>
      </c>
      <c r="S62" s="323">
        <f>'Tabela II'!S68</f>
        <v>0</v>
      </c>
      <c r="T62" s="323">
        <f>'Tabela II'!T68</f>
        <v>0</v>
      </c>
      <c r="U62" s="323" t="str">
        <f>'Tabela II'!U68</f>
        <v/>
      </c>
      <c r="V62" s="323" t="str">
        <f>'Tabela II'!V68</f>
        <v/>
      </c>
      <c r="W62" s="411"/>
      <c r="X62" s="412"/>
      <c r="Y62" s="413"/>
      <c r="Z62" s="410"/>
    </row>
    <row r="63" spans="1:26" s="324" customFormat="1" x14ac:dyDescent="0.2">
      <c r="A63" s="3">
        <f>'Tabela I'!$G$1</f>
        <v>2017</v>
      </c>
      <c r="B63" s="3">
        <f>'Tabela I'!$G$2</f>
        <v>0</v>
      </c>
      <c r="C63" s="323">
        <f>'Tabela II'!B69</f>
        <v>0</v>
      </c>
      <c r="D63" s="323">
        <f>'Tabela II'!C69</f>
        <v>0</v>
      </c>
      <c r="E63" s="323">
        <f>'Tabela II'!D69</f>
        <v>0</v>
      </c>
      <c r="F63" s="323">
        <f>'Tabela II'!E69</f>
        <v>0</v>
      </c>
      <c r="G63" s="323">
        <f>'Tabela II'!G69</f>
        <v>0</v>
      </c>
      <c r="H63" s="323">
        <f>'Tabela II'!H69</f>
        <v>0</v>
      </c>
      <c r="I63" s="323">
        <f>'Tabela II'!I69</f>
        <v>0</v>
      </c>
      <c r="J63" s="323">
        <f>'Tabela II'!J69</f>
        <v>260</v>
      </c>
      <c r="K63" s="323">
        <f>'Tabela II'!K69</f>
        <v>0</v>
      </c>
      <c r="L63" s="323">
        <f>'Tabela II'!L69</f>
        <v>0</v>
      </c>
      <c r="M63" s="323">
        <f>'Tabela II'!M69</f>
        <v>0</v>
      </c>
      <c r="N63" s="323">
        <f>'Tabela II'!N69</f>
        <v>0</v>
      </c>
      <c r="O63" s="323" t="str">
        <f>'Tabela II'!O69</f>
        <v/>
      </c>
      <c r="P63" s="323" t="str">
        <f>'Tabela II'!P69</f>
        <v/>
      </c>
      <c r="Q63" s="323">
        <f>'Tabela II'!Q69</f>
        <v>0</v>
      </c>
      <c r="R63" s="323">
        <f>'Tabela II'!R69</f>
        <v>0</v>
      </c>
      <c r="S63" s="323">
        <f>'Tabela II'!S69</f>
        <v>0</v>
      </c>
      <c r="T63" s="323">
        <f>'Tabela II'!T69</f>
        <v>0</v>
      </c>
      <c r="U63" s="323" t="str">
        <f>'Tabela II'!U69</f>
        <v/>
      </c>
      <c r="V63" s="323" t="str">
        <f>'Tabela II'!V69</f>
        <v/>
      </c>
    </row>
    <row r="64" spans="1:26" s="324" customFormat="1" x14ac:dyDescent="0.2">
      <c r="A64" s="3">
        <f>'Tabela I'!$G$1</f>
        <v>2017</v>
      </c>
      <c r="B64" s="3">
        <f>'Tabela I'!$G$2</f>
        <v>0</v>
      </c>
      <c r="C64" s="323">
        <f>'Tabela II'!B70</f>
        <v>0</v>
      </c>
      <c r="D64" s="323">
        <f>'Tabela II'!C70</f>
        <v>0</v>
      </c>
      <c r="E64" s="323">
        <f>'Tabela II'!D70</f>
        <v>0</v>
      </c>
      <c r="F64" s="323">
        <f>'Tabela II'!E70</f>
        <v>0</v>
      </c>
      <c r="G64" s="323">
        <f>'Tabela II'!G70</f>
        <v>0</v>
      </c>
      <c r="H64" s="323">
        <f>'Tabela II'!H70</f>
        <v>0</v>
      </c>
      <c r="I64" s="323">
        <f>'Tabela II'!I70</f>
        <v>0</v>
      </c>
      <c r="J64" s="323">
        <f>'Tabela II'!J70</f>
        <v>260</v>
      </c>
      <c r="K64" s="323">
        <f>'Tabela II'!K70</f>
        <v>0</v>
      </c>
      <c r="L64" s="323">
        <f>'Tabela II'!L70</f>
        <v>0</v>
      </c>
      <c r="M64" s="323">
        <f>'Tabela II'!M70</f>
        <v>0</v>
      </c>
      <c r="N64" s="323">
        <f>'Tabela II'!N70</f>
        <v>0</v>
      </c>
      <c r="O64" s="323" t="str">
        <f>'Tabela II'!O70</f>
        <v/>
      </c>
      <c r="P64" s="323" t="str">
        <f>'Tabela II'!P70</f>
        <v/>
      </c>
      <c r="Q64" s="323">
        <f>'Tabela II'!Q70</f>
        <v>0</v>
      </c>
      <c r="R64" s="323">
        <f>'Tabela II'!R70</f>
        <v>0</v>
      </c>
      <c r="S64" s="323">
        <f>'Tabela II'!S70</f>
        <v>0</v>
      </c>
      <c r="T64" s="323">
        <f>'Tabela II'!T70</f>
        <v>0</v>
      </c>
      <c r="U64" s="323" t="str">
        <f>'Tabela II'!U70</f>
        <v/>
      </c>
      <c r="V64" s="323" t="str">
        <f>'Tabela II'!V70</f>
        <v/>
      </c>
    </row>
    <row r="65" spans="1:23" s="324" customFormat="1" x14ac:dyDescent="0.2">
      <c r="A65" s="3">
        <f>'Tabela I'!$G$1</f>
        <v>2017</v>
      </c>
      <c r="B65" s="3">
        <f>'Tabela I'!$G$2</f>
        <v>0</v>
      </c>
      <c r="C65" s="323">
        <f>'Tabela II'!B71</f>
        <v>0</v>
      </c>
      <c r="D65" s="323">
        <f>'Tabela II'!C71</f>
        <v>0</v>
      </c>
      <c r="E65" s="323">
        <f>'Tabela II'!D71</f>
        <v>0</v>
      </c>
      <c r="F65" s="323">
        <f>'Tabela II'!E71</f>
        <v>0</v>
      </c>
      <c r="G65" s="323">
        <f>'Tabela II'!G71</f>
        <v>0</v>
      </c>
      <c r="H65" s="323">
        <f>'Tabela II'!H71</f>
        <v>0</v>
      </c>
      <c r="I65" s="323">
        <f>'Tabela II'!I71</f>
        <v>0</v>
      </c>
      <c r="J65" s="323">
        <f>'Tabela II'!J71</f>
        <v>260</v>
      </c>
      <c r="K65" s="323">
        <f>'Tabela II'!K71</f>
        <v>0</v>
      </c>
      <c r="L65" s="323">
        <f>'Tabela II'!L71</f>
        <v>0</v>
      </c>
      <c r="M65" s="323">
        <f>'Tabela II'!M71</f>
        <v>0</v>
      </c>
      <c r="N65" s="323">
        <f>'Tabela II'!N71</f>
        <v>0</v>
      </c>
      <c r="O65" s="323" t="str">
        <f>'Tabela II'!O71</f>
        <v/>
      </c>
      <c r="P65" s="323" t="str">
        <f>'Tabela II'!P71</f>
        <v/>
      </c>
      <c r="Q65" s="323">
        <f>'Tabela II'!Q71</f>
        <v>0</v>
      </c>
      <c r="R65" s="323">
        <f>'Tabela II'!R71</f>
        <v>0</v>
      </c>
      <c r="S65" s="323">
        <f>'Tabela II'!S71</f>
        <v>0</v>
      </c>
      <c r="T65" s="323">
        <f>'Tabela II'!T71</f>
        <v>0</v>
      </c>
      <c r="U65" s="323" t="str">
        <f>'Tabela II'!U71</f>
        <v/>
      </c>
      <c r="V65" s="323" t="str">
        <f>'Tabela II'!V71</f>
        <v/>
      </c>
    </row>
    <row r="66" spans="1:23" s="324" customFormat="1" x14ac:dyDescent="0.2">
      <c r="A66" s="3">
        <f>'Tabela I'!$G$1</f>
        <v>2017</v>
      </c>
      <c r="B66" s="3">
        <f>'Tabela I'!$G$2</f>
        <v>0</v>
      </c>
      <c r="C66" s="323">
        <f>'Tabela II'!B72</f>
        <v>0</v>
      </c>
      <c r="D66" s="323">
        <f>'Tabela II'!C72</f>
        <v>0</v>
      </c>
      <c r="E66" s="323">
        <f>'Tabela II'!D72</f>
        <v>0</v>
      </c>
      <c r="F66" s="323">
        <f>'Tabela II'!E72</f>
        <v>0</v>
      </c>
      <c r="G66" s="323">
        <f>'Tabela II'!G72</f>
        <v>0</v>
      </c>
      <c r="H66" s="323">
        <f>'Tabela II'!H72</f>
        <v>0</v>
      </c>
      <c r="I66" s="323">
        <f>'Tabela II'!I72</f>
        <v>0</v>
      </c>
      <c r="J66" s="323">
        <f>'Tabela II'!J72</f>
        <v>260</v>
      </c>
      <c r="K66" s="323">
        <f>'Tabela II'!K72</f>
        <v>0</v>
      </c>
      <c r="L66" s="323">
        <f>'Tabela II'!L72</f>
        <v>0</v>
      </c>
      <c r="M66" s="323">
        <f>'Tabela II'!M72</f>
        <v>0</v>
      </c>
      <c r="N66" s="323">
        <f>'Tabela II'!N72</f>
        <v>0</v>
      </c>
      <c r="O66" s="323" t="str">
        <f>'Tabela II'!O72</f>
        <v/>
      </c>
      <c r="P66" s="323" t="str">
        <f>'Tabela II'!P72</f>
        <v/>
      </c>
      <c r="Q66" s="323">
        <f>'Tabela II'!Q72</f>
        <v>0</v>
      </c>
      <c r="R66" s="323">
        <f>'Tabela II'!R72</f>
        <v>0</v>
      </c>
      <c r="S66" s="323">
        <f>'Tabela II'!S72</f>
        <v>0</v>
      </c>
      <c r="T66" s="323">
        <f>'Tabela II'!T72</f>
        <v>0</v>
      </c>
      <c r="U66" s="323" t="str">
        <f>'Tabela II'!U72</f>
        <v/>
      </c>
      <c r="V66" s="323" t="str">
        <f>'Tabela II'!V72</f>
        <v/>
      </c>
    </row>
    <row r="67" spans="1:23" s="324" customFormat="1" x14ac:dyDescent="0.2">
      <c r="A67" s="3">
        <f>'Tabela I'!$G$1</f>
        <v>2017</v>
      </c>
      <c r="B67" s="3">
        <f>'Tabela I'!$G$2</f>
        <v>0</v>
      </c>
      <c r="C67" s="323">
        <f>'Tabela II'!B73</f>
        <v>0</v>
      </c>
      <c r="D67" s="323">
        <f>'Tabela II'!C73</f>
        <v>0</v>
      </c>
      <c r="E67" s="323">
        <f>'Tabela II'!D73</f>
        <v>0</v>
      </c>
      <c r="F67" s="323">
        <f>'Tabela II'!E73</f>
        <v>0</v>
      </c>
      <c r="G67" s="323">
        <f>'Tabela II'!G73</f>
        <v>0</v>
      </c>
      <c r="H67" s="323">
        <f>'Tabela II'!H73</f>
        <v>0</v>
      </c>
      <c r="I67" s="323">
        <f>'Tabela II'!I73</f>
        <v>0</v>
      </c>
      <c r="J67" s="323">
        <f>'Tabela II'!J73</f>
        <v>260</v>
      </c>
      <c r="K67" s="323">
        <f>'Tabela II'!K73</f>
        <v>0</v>
      </c>
      <c r="L67" s="323">
        <f>'Tabela II'!L73</f>
        <v>0</v>
      </c>
      <c r="M67" s="323">
        <f>'Tabela II'!M73</f>
        <v>0</v>
      </c>
      <c r="N67" s="323">
        <f>'Tabela II'!N73</f>
        <v>0</v>
      </c>
      <c r="O67" s="323" t="str">
        <f>'Tabela II'!O73</f>
        <v/>
      </c>
      <c r="P67" s="323" t="str">
        <f>'Tabela II'!P73</f>
        <v/>
      </c>
      <c r="Q67" s="323">
        <f>'Tabela II'!Q73</f>
        <v>0</v>
      </c>
      <c r="R67" s="323">
        <f>'Tabela II'!R73</f>
        <v>0</v>
      </c>
      <c r="S67" s="323">
        <f>'Tabela II'!S73</f>
        <v>0</v>
      </c>
      <c r="T67" s="323">
        <f>'Tabela II'!T73</f>
        <v>0</v>
      </c>
      <c r="U67" s="323" t="str">
        <f>'Tabela II'!U73</f>
        <v/>
      </c>
      <c r="V67" s="323" t="str">
        <f>'Tabela II'!V73</f>
        <v/>
      </c>
    </row>
    <row r="68" spans="1:23" s="324" customFormat="1" x14ac:dyDescent="0.2">
      <c r="A68" s="3">
        <f>'Tabela I'!$G$1</f>
        <v>2017</v>
      </c>
      <c r="B68" s="3">
        <f>'Tabela I'!$G$2</f>
        <v>0</v>
      </c>
      <c r="C68" s="323" t="str">
        <f>'Tabela II'!B74</f>
        <v>Srećko Kokor</v>
      </c>
      <c r="D68" s="323" t="str">
        <f>'Tabela II'!C74</f>
        <v>Da</v>
      </c>
      <c r="E68" s="323" t="str">
        <f>'Tabela II'!D74</f>
        <v>Parnični</v>
      </c>
      <c r="F68" s="323" t="str">
        <f>'Tabela II'!E74</f>
        <v>Predsjednik odjela</v>
      </c>
      <c r="G68" s="323">
        <f>'Tabela II'!G74</f>
        <v>0.91659999999999997</v>
      </c>
      <c r="H68" s="323" t="str">
        <f>'Tabela II'!H74</f>
        <v>01.01.2017.</v>
      </c>
      <c r="I68" s="323" t="str">
        <f>'Tabela II'!I74</f>
        <v>31.12.2017.</v>
      </c>
      <c r="J68" s="323">
        <f>'Tabela II'!J74</f>
        <v>260</v>
      </c>
      <c r="K68" s="323">
        <f>'Tabela II'!K74</f>
        <v>0</v>
      </c>
      <c r="L68" s="323">
        <f>'Tabela II'!L74</f>
        <v>0.91449999999999998</v>
      </c>
      <c r="M68" s="323">
        <f>'Tabela II'!M74</f>
        <v>0</v>
      </c>
      <c r="N68" s="323">
        <f>'Tabela II'!N74</f>
        <v>0</v>
      </c>
      <c r="O68" s="323">
        <f>'Tabela II'!O74</f>
        <v>0.99770892428540259</v>
      </c>
      <c r="P68" s="323">
        <f>'Tabela II'!P74</f>
        <v>0.99770892428540259</v>
      </c>
      <c r="Q68" s="323">
        <f>'Tabela II'!Q74</f>
        <v>0</v>
      </c>
      <c r="R68" s="323">
        <f>'Tabela II'!R74</f>
        <v>0</v>
      </c>
      <c r="S68" s="323">
        <f>'Tabela II'!S74</f>
        <v>0</v>
      </c>
      <c r="T68" s="323">
        <f>'Tabela II'!T74</f>
        <v>0</v>
      </c>
      <c r="U68" s="323" t="str">
        <f>'Tabela II'!U74</f>
        <v/>
      </c>
      <c r="V68" s="323">
        <f>'Tabela II'!V74</f>
        <v>35</v>
      </c>
    </row>
    <row r="69" spans="1:23" s="324" customFormat="1" x14ac:dyDescent="0.2">
      <c r="A69" s="3">
        <f>'Tabela I'!$G$1</f>
        <v>2017</v>
      </c>
      <c r="B69" s="3">
        <f>'Tabela I'!$G$2</f>
        <v>0</v>
      </c>
      <c r="C69" s="323">
        <f>'Tabela II'!B76</f>
        <v>0</v>
      </c>
      <c r="D69" s="323">
        <f>'Tabela II'!C76</f>
        <v>0</v>
      </c>
      <c r="E69" s="323">
        <f>'Tabela II'!D76</f>
        <v>0</v>
      </c>
      <c r="F69" s="323">
        <f>'Tabela II'!E76</f>
        <v>0</v>
      </c>
      <c r="G69" s="323">
        <f>'Tabela II'!G76</f>
        <v>0</v>
      </c>
      <c r="H69" s="323">
        <f>'Tabela II'!H76</f>
        <v>0</v>
      </c>
      <c r="I69" s="323">
        <f>'Tabela II'!I76</f>
        <v>0</v>
      </c>
      <c r="J69" s="323">
        <f>'Tabela II'!J76</f>
        <v>260</v>
      </c>
      <c r="K69" s="323">
        <f>'Tabela II'!K76</f>
        <v>0</v>
      </c>
      <c r="L69" s="323">
        <f>'Tabela II'!L76</f>
        <v>0</v>
      </c>
      <c r="M69" s="323">
        <f>'Tabela II'!M76</f>
        <v>0</v>
      </c>
      <c r="N69" s="323">
        <f>'Tabela II'!N76</f>
        <v>0</v>
      </c>
      <c r="O69" s="323" t="str">
        <f>'Tabela II'!O76</f>
        <v/>
      </c>
      <c r="P69" s="323" t="str">
        <f>'Tabela II'!P76</f>
        <v/>
      </c>
      <c r="Q69" s="323">
        <f>'Tabela II'!Q76</f>
        <v>0</v>
      </c>
      <c r="R69" s="323">
        <f>'Tabela II'!R76</f>
        <v>0</v>
      </c>
      <c r="S69" s="323">
        <f>'Tabela II'!S76</f>
        <v>0</v>
      </c>
      <c r="T69" s="323">
        <f>'Tabela II'!T76</f>
        <v>0</v>
      </c>
      <c r="U69" s="323" t="str">
        <f>'Tabela II'!U76</f>
        <v/>
      </c>
      <c r="V69" s="323" t="str">
        <f>'Tabela II'!V76</f>
        <v/>
      </c>
    </row>
    <row r="70" spans="1:23" s="324" customFormat="1" x14ac:dyDescent="0.2">
      <c r="A70" s="3">
        <f>'Tabela I'!$G$1</f>
        <v>2017</v>
      </c>
      <c r="B70" s="3">
        <f>'Tabela I'!$G$2</f>
        <v>0</v>
      </c>
      <c r="C70" s="323">
        <f>'Tabela II'!B77</f>
        <v>0</v>
      </c>
      <c r="D70" s="323">
        <f>'Tabela II'!C77</f>
        <v>0</v>
      </c>
      <c r="E70" s="323">
        <f>'Tabela II'!D77</f>
        <v>0</v>
      </c>
      <c r="F70" s="323">
        <f>'Tabela II'!E77</f>
        <v>0</v>
      </c>
      <c r="G70" s="323">
        <f>'Tabela II'!G77</f>
        <v>0</v>
      </c>
      <c r="H70" s="323">
        <f>'Tabela II'!H77</f>
        <v>0</v>
      </c>
      <c r="I70" s="323">
        <f>'Tabela II'!I77</f>
        <v>0</v>
      </c>
      <c r="J70" s="323">
        <f>'Tabela II'!J77</f>
        <v>260</v>
      </c>
      <c r="K70" s="323">
        <f>'Tabela II'!K77</f>
        <v>0</v>
      </c>
      <c r="L70" s="323">
        <f>'Tabela II'!L77</f>
        <v>0</v>
      </c>
      <c r="M70" s="323">
        <f>'Tabela II'!M77</f>
        <v>0</v>
      </c>
      <c r="N70" s="323">
        <f>'Tabela II'!N77</f>
        <v>0</v>
      </c>
      <c r="O70" s="323" t="str">
        <f>'Tabela II'!O77</f>
        <v/>
      </c>
      <c r="P70" s="323" t="str">
        <f>'Tabela II'!P77</f>
        <v/>
      </c>
      <c r="Q70" s="323">
        <f>'Tabela II'!Q77</f>
        <v>0</v>
      </c>
      <c r="R70" s="323">
        <f>'Tabela II'!R77</f>
        <v>0</v>
      </c>
      <c r="S70" s="323">
        <f>'Tabela II'!S77</f>
        <v>0</v>
      </c>
      <c r="T70" s="323">
        <f>'Tabela II'!T77</f>
        <v>0</v>
      </c>
      <c r="U70" s="323" t="str">
        <f>'Tabela II'!U77</f>
        <v/>
      </c>
      <c r="V70" s="323" t="str">
        <f>'Tabela II'!V77</f>
        <v/>
      </c>
    </row>
    <row r="71" spans="1:23" s="324" customFormat="1" x14ac:dyDescent="0.2">
      <c r="A71" s="3">
        <f>'Tabela I'!$G$1</f>
        <v>2017</v>
      </c>
      <c r="B71" s="3">
        <f>'Tabela I'!$G$2</f>
        <v>0</v>
      </c>
      <c r="C71" s="323">
        <f>'Tabela II'!B78</f>
        <v>0</v>
      </c>
      <c r="D71" s="323">
        <f>'Tabela II'!C78</f>
        <v>0</v>
      </c>
      <c r="E71" s="323">
        <f>'Tabela II'!D78</f>
        <v>0</v>
      </c>
      <c r="F71" s="323">
        <f>'Tabela II'!E78</f>
        <v>0</v>
      </c>
      <c r="G71" s="323">
        <f>'Tabela II'!G78</f>
        <v>0</v>
      </c>
      <c r="H71" s="323">
        <f>'Tabela II'!H78</f>
        <v>0</v>
      </c>
      <c r="I71" s="323">
        <f>'Tabela II'!I78</f>
        <v>0</v>
      </c>
      <c r="J71" s="323">
        <f>'Tabela II'!J78</f>
        <v>260</v>
      </c>
      <c r="K71" s="323">
        <f>'Tabela II'!K78</f>
        <v>0</v>
      </c>
      <c r="L71" s="323">
        <f>'Tabela II'!L78</f>
        <v>0</v>
      </c>
      <c r="M71" s="323">
        <f>'Tabela II'!M78</f>
        <v>0</v>
      </c>
      <c r="N71" s="323">
        <f>'Tabela II'!N78</f>
        <v>0</v>
      </c>
      <c r="O71" s="323" t="str">
        <f>'Tabela II'!O78</f>
        <v/>
      </c>
      <c r="P71" s="323" t="str">
        <f>'Tabela II'!P78</f>
        <v/>
      </c>
      <c r="Q71" s="323">
        <f>'Tabela II'!Q78</f>
        <v>0</v>
      </c>
      <c r="R71" s="323">
        <f>'Tabela II'!R78</f>
        <v>0</v>
      </c>
      <c r="S71" s="323">
        <f>'Tabela II'!S78</f>
        <v>0</v>
      </c>
      <c r="T71" s="323">
        <f>'Tabela II'!T78</f>
        <v>0</v>
      </c>
      <c r="U71" s="323" t="str">
        <f>'Tabela II'!U78</f>
        <v/>
      </c>
      <c r="V71" s="323" t="str">
        <f>'Tabela II'!V78</f>
        <v/>
      </c>
    </row>
    <row r="72" spans="1:23" s="324" customFormat="1" x14ac:dyDescent="0.2">
      <c r="A72" s="327"/>
      <c r="B72" s="327"/>
      <c r="C72" s="328"/>
      <c r="D72" s="328"/>
      <c r="E72" s="328"/>
      <c r="F72" s="328"/>
      <c r="G72" s="328"/>
      <c r="H72" s="328"/>
      <c r="I72" s="328"/>
      <c r="J72" s="328"/>
      <c r="K72" s="328"/>
      <c r="L72" s="328"/>
      <c r="M72" s="328"/>
      <c r="N72" s="328"/>
      <c r="O72" s="328"/>
      <c r="P72" s="328"/>
      <c r="Q72" s="328"/>
    </row>
    <row r="73" spans="1:23" s="324" customFormat="1" ht="57" customHeight="1" x14ac:dyDescent="0.2">
      <c r="A73" s="318" t="s">
        <v>202</v>
      </c>
      <c r="B73" s="318" t="s">
        <v>203</v>
      </c>
      <c r="C73" s="318" t="s">
        <v>204</v>
      </c>
      <c r="D73" s="318" t="s">
        <v>205</v>
      </c>
      <c r="E73" s="318" t="s">
        <v>206</v>
      </c>
      <c r="F73" s="318" t="s">
        <v>207</v>
      </c>
      <c r="G73" s="318" t="s">
        <v>208</v>
      </c>
      <c r="H73" s="319" t="s">
        <v>209</v>
      </c>
      <c r="I73" s="319" t="s">
        <v>210</v>
      </c>
      <c r="J73" s="319" t="s">
        <v>211</v>
      </c>
      <c r="K73" s="318" t="s">
        <v>212</v>
      </c>
      <c r="L73" s="318" t="s">
        <v>213</v>
      </c>
      <c r="M73" s="318" t="s">
        <v>214</v>
      </c>
      <c r="N73" s="318" t="s">
        <v>215</v>
      </c>
      <c r="O73" s="318" t="s">
        <v>216</v>
      </c>
      <c r="P73" s="318" t="s">
        <v>217</v>
      </c>
      <c r="Q73" s="406" t="s">
        <v>245</v>
      </c>
      <c r="R73" s="406" t="s">
        <v>246</v>
      </c>
      <c r="S73" s="406" t="s">
        <v>247</v>
      </c>
      <c r="T73" s="406" t="s">
        <v>248</v>
      </c>
      <c r="U73" s="406" t="s">
        <v>249</v>
      </c>
      <c r="V73" s="407" t="s">
        <v>250</v>
      </c>
      <c r="W73" s="407" t="s">
        <v>203</v>
      </c>
    </row>
    <row r="74" spans="1:23" s="324" customFormat="1" x14ac:dyDescent="0.2">
      <c r="A74" s="3">
        <f>'Tabela I'!$G$1</f>
        <v>2017</v>
      </c>
      <c r="B74" s="3">
        <f>'Tabela I'!$G$2</f>
        <v>0</v>
      </c>
      <c r="C74" s="323">
        <f>'Tabela II'!D90</f>
        <v>0</v>
      </c>
      <c r="D74" s="329">
        <f>'Tabela II'!C91</f>
        <v>0</v>
      </c>
      <c r="E74" s="329">
        <f>'Tabela II'!D91</f>
        <v>0</v>
      </c>
      <c r="F74" s="329" t="str">
        <f>'Tabela II'!E91</f>
        <v>Predsjednik suda</v>
      </c>
      <c r="G74" s="329">
        <f>'Tabela II'!G91</f>
        <v>0</v>
      </c>
      <c r="H74" s="329">
        <f>'Tabela II'!H91</f>
        <v>0</v>
      </c>
      <c r="I74" s="329">
        <f>'Tabela II'!I91</f>
        <v>0</v>
      </c>
      <c r="J74" s="329">
        <f>'Tabela II'!J91</f>
        <v>0</v>
      </c>
      <c r="K74" s="329">
        <f>'Tabela II'!K91</f>
        <v>0</v>
      </c>
      <c r="L74" s="329">
        <f>'Tabela II'!L91</f>
        <v>0</v>
      </c>
      <c r="M74" s="329">
        <f>'Tabela II'!M91</f>
        <v>0</v>
      </c>
      <c r="N74" s="329">
        <f>'Tabela II'!N91</f>
        <v>0</v>
      </c>
      <c r="O74" s="329">
        <f>'Tabela II'!O91</f>
        <v>0</v>
      </c>
      <c r="P74" s="329">
        <f>'Tabela II'!P91</f>
        <v>0</v>
      </c>
      <c r="Q74" s="329">
        <f>'Tabela II'!Q91</f>
        <v>0</v>
      </c>
      <c r="R74" s="329">
        <f>'Tabela II'!R91</f>
        <v>0</v>
      </c>
      <c r="S74" s="329">
        <f>'Tabela II'!S91</f>
        <v>0</v>
      </c>
      <c r="T74" s="329">
        <f>'Tabela II'!T91</f>
        <v>0</v>
      </c>
      <c r="U74" s="329" t="str">
        <f>'Tabela II'!U91</f>
        <v/>
      </c>
      <c r="V74" s="329">
        <f>'Tabela II'!V91</f>
        <v>0</v>
      </c>
      <c r="W74" s="329" t="str">
        <f>'Tabela II'!A91</f>
        <v>Sud 1</v>
      </c>
    </row>
    <row r="75" spans="1:23" s="324" customFormat="1" x14ac:dyDescent="0.2">
      <c r="A75" s="3">
        <f>'Tabela I'!$G$1</f>
        <v>2017</v>
      </c>
      <c r="B75" s="3">
        <f>'Tabela I'!$G$2</f>
        <v>0</v>
      </c>
      <c r="C75" s="323">
        <f>'Tabela II'!D90</f>
        <v>0</v>
      </c>
      <c r="D75" s="323">
        <f>'Tabela II'!C92</f>
        <v>0</v>
      </c>
      <c r="E75" s="323">
        <f>'Tabela II'!D92</f>
        <v>0</v>
      </c>
      <c r="F75" s="323">
        <f>'Tabela II'!E92</f>
        <v>0</v>
      </c>
      <c r="G75" s="323">
        <f>'Tabela II'!G92</f>
        <v>0</v>
      </c>
      <c r="H75" s="323">
        <f>'Tabela II'!H92</f>
        <v>0</v>
      </c>
      <c r="I75" s="323">
        <f>'Tabela II'!I92</f>
        <v>0</v>
      </c>
      <c r="J75" s="323">
        <f>'Tabela II'!J92</f>
        <v>0</v>
      </c>
      <c r="K75" s="323">
        <f>'Tabela II'!K92</f>
        <v>0</v>
      </c>
      <c r="L75" s="323">
        <f>'Tabela II'!L92</f>
        <v>0</v>
      </c>
      <c r="M75" s="323">
        <f>'Tabela II'!M92</f>
        <v>0</v>
      </c>
      <c r="N75" s="323">
        <f>'Tabela II'!N92</f>
        <v>0</v>
      </c>
      <c r="O75" s="323">
        <f>'Tabela II'!O92</f>
        <v>0</v>
      </c>
      <c r="P75" s="323">
        <f>'Tabela II'!P92</f>
        <v>0</v>
      </c>
      <c r="Q75" s="323">
        <f>'Tabela II'!Q92</f>
        <v>0</v>
      </c>
      <c r="R75" s="323">
        <f>'Tabela II'!R92</f>
        <v>0</v>
      </c>
      <c r="S75" s="323">
        <f>'Tabela II'!S92</f>
        <v>0</v>
      </c>
      <c r="T75" s="323">
        <f>'Tabela II'!T92</f>
        <v>0</v>
      </c>
      <c r="U75" s="323" t="str">
        <f>'Tabela II'!U92</f>
        <v/>
      </c>
      <c r="V75" s="323">
        <f>'Tabela II'!V92</f>
        <v>0</v>
      </c>
      <c r="W75" s="323" t="str">
        <f>'Tabela II'!A92</f>
        <v xml:space="preserve">Sud 2 </v>
      </c>
    </row>
    <row r="76" spans="1:23" s="324" customFormat="1" x14ac:dyDescent="0.2">
      <c r="A76" s="3">
        <f>'Tabela I'!$G$1</f>
        <v>2017</v>
      </c>
      <c r="B76" s="3">
        <f>'Tabela I'!$G$2</f>
        <v>0</v>
      </c>
      <c r="C76" s="330">
        <f>'Tabela II'!D93</f>
        <v>0</v>
      </c>
      <c r="D76" s="414">
        <f>'Tabela II'!C94</f>
        <v>0</v>
      </c>
      <c r="E76" s="414">
        <f>'Tabela II'!D94</f>
        <v>0</v>
      </c>
      <c r="F76" s="414">
        <f>'Tabela II'!E94</f>
        <v>0</v>
      </c>
      <c r="G76" s="414">
        <f>'Tabela II'!G94</f>
        <v>0</v>
      </c>
      <c r="H76" s="414">
        <f>'Tabela II'!H94</f>
        <v>0</v>
      </c>
      <c r="I76" s="414">
        <f>'Tabela II'!I94</f>
        <v>0</v>
      </c>
      <c r="J76" s="414">
        <f>'Tabela II'!J94</f>
        <v>0</v>
      </c>
      <c r="K76" s="414">
        <f>'Tabela II'!K94</f>
        <v>0</v>
      </c>
      <c r="L76" s="414">
        <f>'Tabela II'!L94</f>
        <v>0</v>
      </c>
      <c r="M76" s="414">
        <f>'Tabela II'!M94</f>
        <v>0</v>
      </c>
      <c r="N76" s="414">
        <f>'Tabela II'!N94</f>
        <v>0</v>
      </c>
      <c r="O76" s="414">
        <f>'Tabela II'!O94</f>
        <v>0</v>
      </c>
      <c r="P76" s="414">
        <f>'Tabela II'!P94</f>
        <v>0</v>
      </c>
      <c r="Q76" s="414">
        <f>'Tabela II'!Q94</f>
        <v>0</v>
      </c>
      <c r="R76" s="414">
        <f>'Tabela II'!R94</f>
        <v>0</v>
      </c>
      <c r="S76" s="414">
        <f>'Tabela II'!S94</f>
        <v>0</v>
      </c>
      <c r="T76" s="414">
        <f>'Tabela II'!T94</f>
        <v>0</v>
      </c>
      <c r="U76" s="414" t="str">
        <f>'Tabela II'!U94</f>
        <v/>
      </c>
      <c r="V76" s="414">
        <f>'Tabela II'!V94</f>
        <v>0</v>
      </c>
      <c r="W76" s="414" t="str">
        <f>'Tabela II'!A94</f>
        <v>Sud 1</v>
      </c>
    </row>
    <row r="77" spans="1:23" s="324" customFormat="1" x14ac:dyDescent="0.2">
      <c r="A77" s="3">
        <f>'Tabela I'!$G$1</f>
        <v>2017</v>
      </c>
      <c r="B77" s="3">
        <f>'Tabela I'!$G$2</f>
        <v>0</v>
      </c>
      <c r="C77" s="330">
        <f>'Tabela II'!D93</f>
        <v>0</v>
      </c>
      <c r="D77" s="330">
        <f>'Tabela II'!C95</f>
        <v>0</v>
      </c>
      <c r="E77" s="330">
        <f>'Tabela II'!D95</f>
        <v>0</v>
      </c>
      <c r="F77" s="330">
        <f>'Tabela II'!E95</f>
        <v>0</v>
      </c>
      <c r="G77" s="330">
        <f>'Tabela II'!G95</f>
        <v>0</v>
      </c>
      <c r="H77" s="330">
        <f>'Tabela II'!H95</f>
        <v>0</v>
      </c>
      <c r="I77" s="330">
        <f>'Tabela II'!I95</f>
        <v>0</v>
      </c>
      <c r="J77" s="330">
        <f>'Tabela II'!J95</f>
        <v>0</v>
      </c>
      <c r="K77" s="330">
        <f>'Tabela II'!K95</f>
        <v>0</v>
      </c>
      <c r="L77" s="330">
        <f>'Tabela II'!L95</f>
        <v>0</v>
      </c>
      <c r="M77" s="330">
        <f>'Tabela II'!M95</f>
        <v>0</v>
      </c>
      <c r="N77" s="330">
        <f>'Tabela II'!N95</f>
        <v>0</v>
      </c>
      <c r="O77" s="330">
        <f>'Tabela II'!O95</f>
        <v>0</v>
      </c>
      <c r="P77" s="330">
        <f>'Tabela II'!P95</f>
        <v>0</v>
      </c>
      <c r="Q77" s="330">
        <f>'Tabela II'!Q95</f>
        <v>0</v>
      </c>
      <c r="R77" s="330">
        <f>'Tabela II'!R95</f>
        <v>0</v>
      </c>
      <c r="S77" s="330">
        <f>'Tabela II'!S95</f>
        <v>0</v>
      </c>
      <c r="T77" s="330">
        <f>'Tabela II'!T95</f>
        <v>0</v>
      </c>
      <c r="U77" s="330" t="str">
        <f>'Tabela II'!U95</f>
        <v/>
      </c>
      <c r="V77" s="330">
        <f>'Tabela II'!V95</f>
        <v>0</v>
      </c>
      <c r="W77" s="330" t="str">
        <f>'Tabela II'!A95</f>
        <v xml:space="preserve">Sud 2 </v>
      </c>
    </row>
    <row r="78" spans="1:23" s="324" customFormat="1" x14ac:dyDescent="0.2">
      <c r="A78" s="3">
        <f>'Tabela I'!$G$1</f>
        <v>2017</v>
      </c>
      <c r="B78" s="3">
        <f>'Tabela I'!$G$2</f>
        <v>0</v>
      </c>
      <c r="C78" s="323">
        <f>'Tabela II'!D96</f>
        <v>0</v>
      </c>
      <c r="D78" s="329">
        <f>'Tabela II'!C97</f>
        <v>0</v>
      </c>
      <c r="E78" s="329">
        <f>'Tabela II'!D97</f>
        <v>0</v>
      </c>
      <c r="F78" s="329">
        <f>'Tabela II'!E97</f>
        <v>0</v>
      </c>
      <c r="G78" s="329">
        <f>'Tabela II'!G97</f>
        <v>0</v>
      </c>
      <c r="H78" s="329">
        <f>'Tabela II'!H97</f>
        <v>0</v>
      </c>
      <c r="I78" s="329">
        <f>'Tabela II'!I97</f>
        <v>0</v>
      </c>
      <c r="J78" s="329">
        <f>'Tabela II'!J97</f>
        <v>0</v>
      </c>
      <c r="K78" s="329">
        <f>'Tabela II'!K97</f>
        <v>0</v>
      </c>
      <c r="L78" s="329">
        <f>'Tabela II'!L97</f>
        <v>0</v>
      </c>
      <c r="M78" s="329">
        <f>'Tabela II'!M97</f>
        <v>0</v>
      </c>
      <c r="N78" s="329">
        <f>'Tabela II'!N97</f>
        <v>0</v>
      </c>
      <c r="O78" s="329">
        <f>'Tabela II'!O97</f>
        <v>0</v>
      </c>
      <c r="P78" s="329">
        <f>'Tabela II'!P97</f>
        <v>0</v>
      </c>
      <c r="Q78" s="329">
        <f>'Tabela II'!Q97</f>
        <v>0</v>
      </c>
      <c r="R78" s="329">
        <f>'Tabela II'!R97</f>
        <v>0</v>
      </c>
      <c r="S78" s="329">
        <f>'Tabela II'!S97</f>
        <v>0</v>
      </c>
      <c r="T78" s="329">
        <f>'Tabela II'!T97</f>
        <v>0</v>
      </c>
      <c r="U78" s="329" t="str">
        <f>'Tabela II'!U97</f>
        <v/>
      </c>
      <c r="V78" s="329">
        <f>'Tabela II'!V97</f>
        <v>0</v>
      </c>
      <c r="W78" s="329" t="str">
        <f>'Tabela II'!A97</f>
        <v>Sud 1</v>
      </c>
    </row>
    <row r="79" spans="1:23" s="324" customFormat="1" x14ac:dyDescent="0.2">
      <c r="A79" s="3">
        <f>'Tabela I'!$G$1</f>
        <v>2017</v>
      </c>
      <c r="B79" s="3">
        <f>'Tabela I'!$G$2</f>
        <v>0</v>
      </c>
      <c r="C79" s="323">
        <f>'Tabela II'!D96</f>
        <v>0</v>
      </c>
      <c r="D79" s="323">
        <f>'Tabela II'!C98</f>
        <v>0</v>
      </c>
      <c r="E79" s="323">
        <f>'Tabela II'!D98</f>
        <v>0</v>
      </c>
      <c r="F79" s="323">
        <f>'Tabela II'!E98</f>
        <v>0</v>
      </c>
      <c r="G79" s="323">
        <f>'Tabela II'!G98</f>
        <v>0</v>
      </c>
      <c r="H79" s="323">
        <f>'Tabela II'!H98</f>
        <v>0</v>
      </c>
      <c r="I79" s="323">
        <f>'Tabela II'!I98</f>
        <v>0</v>
      </c>
      <c r="J79" s="323">
        <f>'Tabela II'!J98</f>
        <v>0</v>
      </c>
      <c r="K79" s="323">
        <f>'Tabela II'!K98</f>
        <v>0</v>
      </c>
      <c r="L79" s="323">
        <f>'Tabela II'!L98</f>
        <v>0</v>
      </c>
      <c r="M79" s="323">
        <f>'Tabela II'!M98</f>
        <v>0</v>
      </c>
      <c r="N79" s="323">
        <f>'Tabela II'!N98</f>
        <v>0</v>
      </c>
      <c r="O79" s="323">
        <f>'Tabela II'!O98</f>
        <v>0</v>
      </c>
      <c r="P79" s="323">
        <f>'Tabela II'!P98</f>
        <v>0</v>
      </c>
      <c r="Q79" s="323">
        <f>'Tabela II'!Q98</f>
        <v>0</v>
      </c>
      <c r="R79" s="323">
        <f>'Tabela II'!R98</f>
        <v>0</v>
      </c>
      <c r="S79" s="323">
        <f>'Tabela II'!S98</f>
        <v>0</v>
      </c>
      <c r="T79" s="323">
        <f>'Tabela II'!T98</f>
        <v>0</v>
      </c>
      <c r="U79" s="323" t="str">
        <f>'Tabela II'!U98</f>
        <v/>
      </c>
      <c r="V79" s="323">
        <f>'Tabela II'!V98</f>
        <v>0</v>
      </c>
      <c r="W79" s="323" t="str">
        <f>'Tabela II'!A98</f>
        <v xml:space="preserve">Sud 2 </v>
      </c>
    </row>
    <row r="80" spans="1:23" s="324" customFormat="1" x14ac:dyDescent="0.2">
      <c r="A80" s="3">
        <f>'Tabela I'!$G$1</f>
        <v>2017</v>
      </c>
      <c r="B80" s="3">
        <f>'Tabela I'!$G$2</f>
        <v>0</v>
      </c>
      <c r="C80" s="330">
        <f>'Tabela II'!D99</f>
        <v>0</v>
      </c>
      <c r="D80" s="414">
        <f>'Tabela II'!C100</f>
        <v>0</v>
      </c>
      <c r="E80" s="414">
        <f>'Tabela II'!D100</f>
        <v>0</v>
      </c>
      <c r="F80" s="414">
        <f>'Tabela II'!E100</f>
        <v>0</v>
      </c>
      <c r="G80" s="414">
        <f>'Tabela II'!G100</f>
        <v>0</v>
      </c>
      <c r="H80" s="414">
        <f>'Tabela II'!H100</f>
        <v>0</v>
      </c>
      <c r="I80" s="414">
        <f>'Tabela II'!I100</f>
        <v>0</v>
      </c>
      <c r="J80" s="414">
        <f>'Tabela II'!J100</f>
        <v>0</v>
      </c>
      <c r="K80" s="414">
        <f>'Tabela II'!K100</f>
        <v>0</v>
      </c>
      <c r="L80" s="414">
        <f>'Tabela II'!L100</f>
        <v>0</v>
      </c>
      <c r="M80" s="414">
        <f>'Tabela II'!M100</f>
        <v>0</v>
      </c>
      <c r="N80" s="414">
        <f>'Tabela II'!N100</f>
        <v>0</v>
      </c>
      <c r="O80" s="414">
        <f>'Tabela II'!O100</f>
        <v>0</v>
      </c>
      <c r="P80" s="414">
        <f>'Tabela II'!P100</f>
        <v>0</v>
      </c>
      <c r="Q80" s="414">
        <f>'Tabela II'!Q100</f>
        <v>0</v>
      </c>
      <c r="R80" s="414">
        <f>'Tabela II'!R100</f>
        <v>0</v>
      </c>
      <c r="S80" s="414">
        <f>'Tabela II'!S100</f>
        <v>0</v>
      </c>
      <c r="T80" s="414">
        <f>'Tabela II'!T100</f>
        <v>0</v>
      </c>
      <c r="U80" s="414" t="str">
        <f>'Tabela II'!U100</f>
        <v/>
      </c>
      <c r="V80" s="414">
        <f>'Tabela II'!V100</f>
        <v>0</v>
      </c>
      <c r="W80" s="414" t="str">
        <f>'Tabela II'!A100</f>
        <v>Sud 1</v>
      </c>
    </row>
    <row r="81" spans="1:25" s="324" customFormat="1" x14ac:dyDescent="0.2">
      <c r="A81" s="3">
        <f>'Tabela I'!$G$1</f>
        <v>2017</v>
      </c>
      <c r="B81" s="3">
        <f>'Tabela I'!$G$2</f>
        <v>0</v>
      </c>
      <c r="C81" s="330">
        <f>'Tabela II'!D99</f>
        <v>0</v>
      </c>
      <c r="D81" s="330">
        <f>'Tabela II'!C101</f>
        <v>0</v>
      </c>
      <c r="E81" s="330">
        <f>'Tabela II'!D101</f>
        <v>0</v>
      </c>
      <c r="F81" s="330">
        <f>'Tabela II'!E101</f>
        <v>0</v>
      </c>
      <c r="G81" s="330">
        <f>'Tabela II'!G101</f>
        <v>0</v>
      </c>
      <c r="H81" s="330">
        <f>'Tabela II'!H101</f>
        <v>0</v>
      </c>
      <c r="I81" s="330">
        <f>'Tabela II'!I101</f>
        <v>0</v>
      </c>
      <c r="J81" s="330">
        <f>'Tabela II'!J101</f>
        <v>0</v>
      </c>
      <c r="K81" s="330">
        <f>'Tabela II'!K101</f>
        <v>0</v>
      </c>
      <c r="L81" s="330">
        <f>'Tabela II'!L101</f>
        <v>0</v>
      </c>
      <c r="M81" s="330">
        <f>'Tabela II'!M101</f>
        <v>0</v>
      </c>
      <c r="N81" s="330">
        <f>'Tabela II'!N101</f>
        <v>0</v>
      </c>
      <c r="O81" s="330">
        <f>'Tabela II'!O101</f>
        <v>0</v>
      </c>
      <c r="P81" s="330">
        <f>'Tabela II'!P101</f>
        <v>0</v>
      </c>
      <c r="Q81" s="330">
        <f>'Tabela II'!Q101</f>
        <v>0</v>
      </c>
      <c r="R81" s="330">
        <f>'Tabela II'!R101</f>
        <v>0</v>
      </c>
      <c r="S81" s="330">
        <f>'Tabela II'!S101</f>
        <v>0</v>
      </c>
      <c r="T81" s="330">
        <f>'Tabela II'!T101</f>
        <v>0</v>
      </c>
      <c r="U81" s="330" t="str">
        <f>'Tabela II'!U101</f>
        <v/>
      </c>
      <c r="V81" s="330">
        <f>'Tabela II'!V101</f>
        <v>0</v>
      </c>
      <c r="W81" s="330" t="str">
        <f>'Tabela II'!A101</f>
        <v xml:space="preserve">Sud 2 </v>
      </c>
    </row>
    <row r="82" spans="1:25" s="324" customFormat="1" x14ac:dyDescent="0.2">
      <c r="A82" s="3">
        <f>'Tabela I'!$G$1</f>
        <v>2017</v>
      </c>
      <c r="B82" s="3">
        <f>'Tabela I'!$G$2</f>
        <v>0</v>
      </c>
      <c r="C82" s="323">
        <f>'Tabela II'!D102</f>
        <v>0</v>
      </c>
      <c r="D82" s="329">
        <f>'Tabela II'!C103</f>
        <v>0</v>
      </c>
      <c r="E82" s="329">
        <f>'Tabela II'!D103</f>
        <v>0</v>
      </c>
      <c r="F82" s="329">
        <f>'Tabela II'!E103</f>
        <v>0</v>
      </c>
      <c r="G82" s="329">
        <f>'Tabela II'!G103</f>
        <v>0</v>
      </c>
      <c r="H82" s="329">
        <f>'Tabela II'!H103</f>
        <v>0</v>
      </c>
      <c r="I82" s="329">
        <f>'Tabela II'!I103</f>
        <v>0</v>
      </c>
      <c r="J82" s="329">
        <f>'Tabela II'!J103</f>
        <v>0</v>
      </c>
      <c r="K82" s="329">
        <f>'Tabela II'!K103</f>
        <v>0</v>
      </c>
      <c r="L82" s="329">
        <f>'Tabela II'!L103</f>
        <v>0</v>
      </c>
      <c r="M82" s="329">
        <f>'Tabela II'!M103</f>
        <v>0</v>
      </c>
      <c r="N82" s="329">
        <f>'Tabela II'!N103</f>
        <v>0</v>
      </c>
      <c r="O82" s="329">
        <f>'Tabela II'!O103</f>
        <v>0</v>
      </c>
      <c r="P82" s="329">
        <f>'Tabela II'!P103</f>
        <v>0</v>
      </c>
      <c r="Q82" s="329">
        <f>'Tabela II'!Q103</f>
        <v>0</v>
      </c>
      <c r="R82" s="329">
        <f>'Tabela II'!R103</f>
        <v>0</v>
      </c>
      <c r="S82" s="329">
        <f>'Tabela II'!S103</f>
        <v>0</v>
      </c>
      <c r="T82" s="329">
        <f>'Tabela II'!T103</f>
        <v>0</v>
      </c>
      <c r="U82" s="329" t="str">
        <f>'Tabela II'!U103</f>
        <v/>
      </c>
      <c r="V82" s="329">
        <f>'Tabela II'!V103</f>
        <v>0</v>
      </c>
      <c r="W82" s="329" t="str">
        <f>'Tabela II'!A103</f>
        <v>Sud 1</v>
      </c>
    </row>
    <row r="83" spans="1:25" s="324" customFormat="1" x14ac:dyDescent="0.2">
      <c r="A83" s="3">
        <f>'Tabela I'!$G$1</f>
        <v>2017</v>
      </c>
      <c r="B83" s="3">
        <f>'Tabela I'!$G$2</f>
        <v>0</v>
      </c>
      <c r="C83" s="323">
        <f>'Tabela II'!D102</f>
        <v>0</v>
      </c>
      <c r="D83" s="323">
        <f>'Tabela II'!C104</f>
        <v>0</v>
      </c>
      <c r="E83" s="323">
        <f>'Tabela II'!D104</f>
        <v>0</v>
      </c>
      <c r="F83" s="323">
        <f>'Tabela II'!E104</f>
        <v>0</v>
      </c>
      <c r="G83" s="323">
        <f>'Tabela II'!G104</f>
        <v>0</v>
      </c>
      <c r="H83" s="323">
        <f>'Tabela II'!H104</f>
        <v>0</v>
      </c>
      <c r="I83" s="323">
        <f>'Tabela II'!I104</f>
        <v>0</v>
      </c>
      <c r="J83" s="323">
        <f>'Tabela II'!J104</f>
        <v>0</v>
      </c>
      <c r="K83" s="323">
        <f>'Tabela II'!K104</f>
        <v>0</v>
      </c>
      <c r="L83" s="323">
        <f>'Tabela II'!L104</f>
        <v>0</v>
      </c>
      <c r="M83" s="323">
        <f>'Tabela II'!M104</f>
        <v>0</v>
      </c>
      <c r="N83" s="323">
        <f>'Tabela II'!N104</f>
        <v>0</v>
      </c>
      <c r="O83" s="323">
        <f>'Tabela II'!O104</f>
        <v>0</v>
      </c>
      <c r="P83" s="323">
        <f>'Tabela II'!P104</f>
        <v>0</v>
      </c>
      <c r="Q83" s="323">
        <f>'Tabela II'!Q104</f>
        <v>0</v>
      </c>
      <c r="R83" s="323">
        <f>'Tabela II'!R104</f>
        <v>0</v>
      </c>
      <c r="S83" s="323">
        <f>'Tabela II'!S104</f>
        <v>0</v>
      </c>
      <c r="T83" s="323">
        <f>'Tabela II'!T104</f>
        <v>0</v>
      </c>
      <c r="U83" s="323" t="str">
        <f>'Tabela II'!U104</f>
        <v/>
      </c>
      <c r="V83" s="323">
        <f>'Tabela II'!V104</f>
        <v>0</v>
      </c>
      <c r="W83" s="323" t="str">
        <f>'Tabela II'!A104</f>
        <v xml:space="preserve">Sud 2 </v>
      </c>
    </row>
    <row r="84" spans="1:25" s="324" customFormat="1" x14ac:dyDescent="0.2">
      <c r="A84" s="3">
        <f>'Tabela I'!$G$1</f>
        <v>2017</v>
      </c>
      <c r="B84" s="3">
        <f>'Tabela I'!$G$2</f>
        <v>0</v>
      </c>
      <c r="C84" s="330">
        <f>'Tabela II'!D105</f>
        <v>0</v>
      </c>
      <c r="D84" s="414">
        <f>'Tabela II'!C106</f>
        <v>0</v>
      </c>
      <c r="E84" s="414">
        <f>'Tabela II'!D106</f>
        <v>0</v>
      </c>
      <c r="F84" s="414">
        <f>'Tabela II'!E106</f>
        <v>0</v>
      </c>
      <c r="G84" s="414">
        <f>'Tabela II'!G106</f>
        <v>0</v>
      </c>
      <c r="H84" s="414">
        <f>'Tabela II'!H106</f>
        <v>0</v>
      </c>
      <c r="I84" s="414">
        <f>'Tabela II'!I106</f>
        <v>0</v>
      </c>
      <c r="J84" s="414">
        <f>'Tabela II'!J106</f>
        <v>0</v>
      </c>
      <c r="K84" s="414">
        <f>'Tabela II'!K106</f>
        <v>0</v>
      </c>
      <c r="L84" s="414">
        <f>'Tabela II'!L106</f>
        <v>0</v>
      </c>
      <c r="M84" s="414">
        <f>'Tabela II'!M106</f>
        <v>0</v>
      </c>
      <c r="N84" s="414">
        <f>'Tabela II'!N106</f>
        <v>0</v>
      </c>
      <c r="O84" s="414">
        <f>'Tabela II'!O106</f>
        <v>0</v>
      </c>
      <c r="P84" s="414">
        <f>'Tabela II'!P106</f>
        <v>0</v>
      </c>
      <c r="Q84" s="414">
        <f>'Tabela II'!Q106</f>
        <v>0</v>
      </c>
      <c r="R84" s="414">
        <f>'Tabela II'!R106</f>
        <v>0</v>
      </c>
      <c r="S84" s="414">
        <f>'Tabela II'!S106</f>
        <v>0</v>
      </c>
      <c r="T84" s="414">
        <f>'Tabela II'!T106</f>
        <v>0</v>
      </c>
      <c r="U84" s="414" t="str">
        <f>'Tabela II'!U106</f>
        <v/>
      </c>
      <c r="V84" s="414">
        <f>'Tabela II'!V106</f>
        <v>0</v>
      </c>
      <c r="W84" s="414" t="str">
        <f>'Tabela II'!A106</f>
        <v>Sud 1</v>
      </c>
    </row>
    <row r="85" spans="1:25" s="324" customFormat="1" x14ac:dyDescent="0.2">
      <c r="A85" s="3">
        <f>'Tabela I'!$G$1</f>
        <v>2017</v>
      </c>
      <c r="B85" s="3">
        <f>'Tabela I'!$G$2</f>
        <v>0</v>
      </c>
      <c r="C85" s="330">
        <f>'Tabela II'!D105</f>
        <v>0</v>
      </c>
      <c r="D85" s="330">
        <f>'Tabela II'!C107</f>
        <v>0</v>
      </c>
      <c r="E85" s="330">
        <f>'Tabela II'!D107</f>
        <v>0</v>
      </c>
      <c r="F85" s="330">
        <f>'Tabela II'!E107</f>
        <v>0</v>
      </c>
      <c r="G85" s="330">
        <f>'Tabela II'!G107</f>
        <v>0</v>
      </c>
      <c r="H85" s="330">
        <f>'Tabela II'!H107</f>
        <v>0</v>
      </c>
      <c r="I85" s="330">
        <f>'Tabela II'!I107</f>
        <v>0</v>
      </c>
      <c r="J85" s="330">
        <f>'Tabela II'!J107</f>
        <v>0</v>
      </c>
      <c r="K85" s="330">
        <f>'Tabela II'!K107</f>
        <v>0</v>
      </c>
      <c r="L85" s="330">
        <f>'Tabela II'!L107</f>
        <v>0</v>
      </c>
      <c r="M85" s="330">
        <f>'Tabela II'!M107</f>
        <v>0</v>
      </c>
      <c r="N85" s="330">
        <f>'Tabela II'!N107</f>
        <v>0</v>
      </c>
      <c r="O85" s="330">
        <f>'Tabela II'!O107</f>
        <v>0</v>
      </c>
      <c r="P85" s="330">
        <f>'Tabela II'!P107</f>
        <v>0</v>
      </c>
      <c r="Q85" s="330">
        <f>'Tabela II'!Q107</f>
        <v>0</v>
      </c>
      <c r="R85" s="330">
        <f>'Tabela II'!R107</f>
        <v>0</v>
      </c>
      <c r="S85" s="330">
        <f>'Tabela II'!S107</f>
        <v>0</v>
      </c>
      <c r="T85" s="330">
        <f>'Tabela II'!T107</f>
        <v>0</v>
      </c>
      <c r="U85" s="330" t="str">
        <f>'Tabela II'!U107</f>
        <v/>
      </c>
      <c r="V85" s="330">
        <f>'Tabela II'!V107</f>
        <v>0</v>
      </c>
      <c r="W85" s="330" t="str">
        <f>'Tabela II'!A107</f>
        <v xml:space="preserve">Sud 2 </v>
      </c>
    </row>
    <row r="86" spans="1:25" s="324" customFormat="1" x14ac:dyDescent="0.2">
      <c r="A86" s="477">
        <f>'Tabela I'!$G$1</f>
        <v>2017</v>
      </c>
      <c r="B86" s="477">
        <f>'Tabela I'!$G$2</f>
        <v>0</v>
      </c>
      <c r="C86" s="323">
        <f>'Tabela II'!D108</f>
        <v>0</v>
      </c>
      <c r="D86" s="329">
        <f>'Tabela II'!C109</f>
        <v>0</v>
      </c>
      <c r="E86" s="329">
        <f>'Tabela II'!D109</f>
        <v>0</v>
      </c>
      <c r="F86" s="329">
        <f>'Tabela II'!E109</f>
        <v>0</v>
      </c>
      <c r="G86" s="329">
        <f>'Tabela II'!G109</f>
        <v>0</v>
      </c>
      <c r="H86" s="329">
        <f>'Tabela II'!H109</f>
        <v>0</v>
      </c>
      <c r="I86" s="329">
        <f>'Tabela II'!I109</f>
        <v>0</v>
      </c>
      <c r="J86" s="329">
        <f>'Tabela II'!J109</f>
        <v>0</v>
      </c>
      <c r="K86" s="329">
        <f>'Tabela II'!K109</f>
        <v>0</v>
      </c>
      <c r="L86" s="329">
        <f>'Tabela II'!L109</f>
        <v>0</v>
      </c>
      <c r="M86" s="329">
        <f>'Tabela II'!M109</f>
        <v>0</v>
      </c>
      <c r="N86" s="329">
        <f>'Tabela II'!N109</f>
        <v>0</v>
      </c>
      <c r="O86" s="329">
        <f>'Tabela II'!O109</f>
        <v>0</v>
      </c>
      <c r="P86" s="329">
        <f>'Tabela II'!P109</f>
        <v>0</v>
      </c>
      <c r="Q86" s="329">
        <f>'Tabela II'!Q109</f>
        <v>0</v>
      </c>
      <c r="R86" s="329">
        <f>'Tabela II'!R109</f>
        <v>0</v>
      </c>
      <c r="S86" s="329">
        <f>'Tabela II'!S109</f>
        <v>0</v>
      </c>
      <c r="T86" s="329">
        <f>'Tabela II'!T109</f>
        <v>0</v>
      </c>
      <c r="U86" s="329" t="str">
        <f>'Tabela II'!U109</f>
        <v/>
      </c>
      <c r="V86" s="329">
        <f>'Tabela II'!V109</f>
        <v>0</v>
      </c>
      <c r="W86" s="329" t="str">
        <f>'Tabela II'!A109</f>
        <v>Sud 1</v>
      </c>
      <c r="Y86" s="331"/>
    </row>
    <row r="87" spans="1:25" s="324" customFormat="1" x14ac:dyDescent="0.2">
      <c r="A87" s="477">
        <f>'Tabela I'!$G$1</f>
        <v>2017</v>
      </c>
      <c r="B87" s="477">
        <f>'Tabela I'!$G$2</f>
        <v>0</v>
      </c>
      <c r="C87" s="323">
        <f>'Tabela II'!D108</f>
        <v>0</v>
      </c>
      <c r="D87" s="323">
        <f>'Tabela II'!C110</f>
        <v>0</v>
      </c>
      <c r="E87" s="323">
        <f>'Tabela II'!D110</f>
        <v>0</v>
      </c>
      <c r="F87" s="323">
        <f>'Tabela II'!E110</f>
        <v>0</v>
      </c>
      <c r="G87" s="323">
        <f>'Tabela II'!G110</f>
        <v>0</v>
      </c>
      <c r="H87" s="323">
        <f>'Tabela II'!H110</f>
        <v>0</v>
      </c>
      <c r="I87" s="323">
        <f>'Tabela II'!I110</f>
        <v>0</v>
      </c>
      <c r="J87" s="323">
        <f>'Tabela II'!J110</f>
        <v>0</v>
      </c>
      <c r="K87" s="323">
        <f>'Tabela II'!K110</f>
        <v>0</v>
      </c>
      <c r="L87" s="323">
        <f>'Tabela II'!L110</f>
        <v>0</v>
      </c>
      <c r="M87" s="323">
        <f>'Tabela II'!M110</f>
        <v>0</v>
      </c>
      <c r="N87" s="323">
        <f>'Tabela II'!N110</f>
        <v>0</v>
      </c>
      <c r="O87" s="323">
        <f>'Tabela II'!O110</f>
        <v>0</v>
      </c>
      <c r="P87" s="323">
        <f>'Tabela II'!P110</f>
        <v>0</v>
      </c>
      <c r="Q87" s="323">
        <f>'Tabela II'!Q110</f>
        <v>0</v>
      </c>
      <c r="R87" s="323">
        <f>'Tabela II'!R110</f>
        <v>0</v>
      </c>
      <c r="S87" s="323">
        <f>'Tabela II'!S110</f>
        <v>0</v>
      </c>
      <c r="T87" s="323">
        <f>'Tabela II'!T110</f>
        <v>0</v>
      </c>
      <c r="U87" s="323" t="str">
        <f>'Tabela II'!U110</f>
        <v/>
      </c>
      <c r="V87" s="323">
        <f>'Tabela II'!V110</f>
        <v>0</v>
      </c>
      <c r="W87" s="323" t="str">
        <f>'Tabela II'!A110</f>
        <v xml:space="preserve">Sud 2 </v>
      </c>
      <c r="Y87" s="331"/>
    </row>
    <row r="88" spans="1:25" s="324" customFormat="1" x14ac:dyDescent="0.2">
      <c r="A88" s="477">
        <f>'Tabela I'!$G$1</f>
        <v>2017</v>
      </c>
      <c r="B88" s="477">
        <f>'Tabela I'!$G$2</f>
        <v>0</v>
      </c>
      <c r="C88" s="330">
        <f>'Tabela II'!D111</f>
        <v>0</v>
      </c>
      <c r="D88" s="414">
        <f>'Tabela II'!C112</f>
        <v>0</v>
      </c>
      <c r="E88" s="414">
        <f>'Tabela II'!D112</f>
        <v>0</v>
      </c>
      <c r="F88" s="414">
        <f>'Tabela II'!E112</f>
        <v>0</v>
      </c>
      <c r="G88" s="414">
        <f>'Tabela II'!G112</f>
        <v>0</v>
      </c>
      <c r="H88" s="414">
        <f>'Tabela II'!H112</f>
        <v>0</v>
      </c>
      <c r="I88" s="414">
        <f>'Tabela II'!I112</f>
        <v>0</v>
      </c>
      <c r="J88" s="414">
        <f>'Tabela II'!J112</f>
        <v>0</v>
      </c>
      <c r="K88" s="414">
        <f>'Tabela II'!K112</f>
        <v>0</v>
      </c>
      <c r="L88" s="414">
        <f>'Tabela II'!L112</f>
        <v>0</v>
      </c>
      <c r="M88" s="414">
        <f>'Tabela II'!M112</f>
        <v>0</v>
      </c>
      <c r="N88" s="414">
        <f>'Tabela II'!N112</f>
        <v>0</v>
      </c>
      <c r="O88" s="414">
        <f>'Tabela II'!O112</f>
        <v>0</v>
      </c>
      <c r="P88" s="414">
        <f>'Tabela II'!P112</f>
        <v>0</v>
      </c>
      <c r="Q88" s="414">
        <f>'Tabela II'!Q112</f>
        <v>0</v>
      </c>
      <c r="R88" s="414">
        <f>'Tabela II'!R112</f>
        <v>0</v>
      </c>
      <c r="S88" s="414">
        <f>'Tabela II'!S112</f>
        <v>0</v>
      </c>
      <c r="T88" s="414">
        <f>'Tabela II'!T112</f>
        <v>0</v>
      </c>
      <c r="U88" s="414" t="str">
        <f>'Tabela II'!U112</f>
        <v/>
      </c>
      <c r="V88" s="414">
        <f>'Tabela II'!V112</f>
        <v>0</v>
      </c>
      <c r="W88" s="414" t="str">
        <f>'Tabela II'!A112</f>
        <v>Sud 1</v>
      </c>
      <c r="Y88" s="331"/>
    </row>
    <row r="89" spans="1:25" s="324" customFormat="1" x14ac:dyDescent="0.2">
      <c r="A89" s="477">
        <f>'Tabela I'!$G$1</f>
        <v>2017</v>
      </c>
      <c r="B89" s="477">
        <f>'Tabela I'!$G$2</f>
        <v>0</v>
      </c>
      <c r="C89" s="330">
        <f>'Tabela II'!D111</f>
        <v>0</v>
      </c>
      <c r="D89" s="330">
        <f>'Tabela II'!C113</f>
        <v>0</v>
      </c>
      <c r="E89" s="330">
        <f>'Tabela II'!D113</f>
        <v>0</v>
      </c>
      <c r="F89" s="330">
        <f>'Tabela II'!E113</f>
        <v>0</v>
      </c>
      <c r="G89" s="330">
        <f>'Tabela II'!G113</f>
        <v>0</v>
      </c>
      <c r="H89" s="330">
        <f>'Tabela II'!H113</f>
        <v>0</v>
      </c>
      <c r="I89" s="330">
        <f>'Tabela II'!I113</f>
        <v>0</v>
      </c>
      <c r="J89" s="330">
        <f>'Tabela II'!J113</f>
        <v>0</v>
      </c>
      <c r="K89" s="330">
        <f>'Tabela II'!K113</f>
        <v>0</v>
      </c>
      <c r="L89" s="330">
        <f>'Tabela II'!L113</f>
        <v>0</v>
      </c>
      <c r="M89" s="330">
        <f>'Tabela II'!M113</f>
        <v>0</v>
      </c>
      <c r="N89" s="330">
        <f>'Tabela II'!N113</f>
        <v>0</v>
      </c>
      <c r="O89" s="330">
        <f>'Tabela II'!O113</f>
        <v>0</v>
      </c>
      <c r="P89" s="330">
        <f>'Tabela II'!P113</f>
        <v>0</v>
      </c>
      <c r="Q89" s="330">
        <f>'Tabela II'!Q113</f>
        <v>0</v>
      </c>
      <c r="R89" s="330">
        <f>'Tabela II'!R113</f>
        <v>0</v>
      </c>
      <c r="S89" s="330">
        <f>'Tabela II'!S113</f>
        <v>0</v>
      </c>
      <c r="T89" s="330">
        <f>'Tabela II'!T113</f>
        <v>0</v>
      </c>
      <c r="U89" s="330" t="str">
        <f>'Tabela II'!U113</f>
        <v/>
      </c>
      <c r="V89" s="330">
        <f>'Tabela II'!V113</f>
        <v>0</v>
      </c>
      <c r="W89" s="330" t="str">
        <f>'Tabela II'!A113</f>
        <v xml:space="preserve">Sud 2 </v>
      </c>
      <c r="Y89" s="331"/>
    </row>
    <row r="90" spans="1:25" s="324" customFormat="1" x14ac:dyDescent="0.2">
      <c r="A90" s="477">
        <f>'Tabela I'!$G$1</f>
        <v>2017</v>
      </c>
      <c r="B90" s="477">
        <f>'Tabela I'!$G$2</f>
        <v>0</v>
      </c>
      <c r="C90" s="323">
        <f>'Tabela II'!D114</f>
        <v>0</v>
      </c>
      <c r="D90" s="329">
        <f>'Tabela II'!C115</f>
        <v>0</v>
      </c>
      <c r="E90" s="329">
        <f>'Tabela II'!D115</f>
        <v>0</v>
      </c>
      <c r="F90" s="329">
        <f>'Tabela II'!E115</f>
        <v>0</v>
      </c>
      <c r="G90" s="329">
        <f>'Tabela II'!G115</f>
        <v>0</v>
      </c>
      <c r="H90" s="329">
        <f>'Tabela II'!H115</f>
        <v>0</v>
      </c>
      <c r="I90" s="329">
        <f>'Tabela II'!I115</f>
        <v>0</v>
      </c>
      <c r="J90" s="329">
        <f>'Tabela II'!J115</f>
        <v>0</v>
      </c>
      <c r="K90" s="329">
        <f>'Tabela II'!K115</f>
        <v>0</v>
      </c>
      <c r="L90" s="329">
        <f>'Tabela II'!L115</f>
        <v>0</v>
      </c>
      <c r="M90" s="329">
        <f>'Tabela II'!M115</f>
        <v>0</v>
      </c>
      <c r="N90" s="329">
        <f>'Tabela II'!N115</f>
        <v>0</v>
      </c>
      <c r="O90" s="329">
        <f>'Tabela II'!O115</f>
        <v>0</v>
      </c>
      <c r="P90" s="329">
        <f>'Tabela II'!P115</f>
        <v>0</v>
      </c>
      <c r="Q90" s="329">
        <f>'Tabela II'!Q115</f>
        <v>0</v>
      </c>
      <c r="R90" s="329">
        <f>'Tabela II'!R115</f>
        <v>0</v>
      </c>
      <c r="S90" s="329">
        <f>'Tabela II'!S115</f>
        <v>0</v>
      </c>
      <c r="T90" s="329">
        <f>'Tabela II'!T115</f>
        <v>0</v>
      </c>
      <c r="U90" s="329" t="str">
        <f>'Tabela II'!U115</f>
        <v/>
      </c>
      <c r="V90" s="329">
        <f>'Tabela II'!V115</f>
        <v>0</v>
      </c>
      <c r="W90" s="329" t="str">
        <f>'Tabela II'!A115</f>
        <v>Sud 1</v>
      </c>
      <c r="Y90" s="331"/>
    </row>
    <row r="91" spans="1:25" s="324" customFormat="1" x14ac:dyDescent="0.2">
      <c r="A91" s="477">
        <f>'Tabela I'!$G$1</f>
        <v>2017</v>
      </c>
      <c r="B91" s="477">
        <f>'Tabela I'!$G$2</f>
        <v>0</v>
      </c>
      <c r="C91" s="323">
        <f>'Tabela II'!D114</f>
        <v>0</v>
      </c>
      <c r="D91" s="323">
        <f>'Tabela II'!C116</f>
        <v>0</v>
      </c>
      <c r="E91" s="323">
        <f>'Tabela II'!D116</f>
        <v>0</v>
      </c>
      <c r="F91" s="323">
        <f>'Tabela II'!E116</f>
        <v>0</v>
      </c>
      <c r="G91" s="323">
        <f>'Tabela II'!G116</f>
        <v>0</v>
      </c>
      <c r="H91" s="323">
        <f>'Tabela II'!H116</f>
        <v>0</v>
      </c>
      <c r="I91" s="323">
        <f>'Tabela II'!I116</f>
        <v>0</v>
      </c>
      <c r="J91" s="323">
        <f>'Tabela II'!J116</f>
        <v>0</v>
      </c>
      <c r="K91" s="323">
        <f>'Tabela II'!K116</f>
        <v>0</v>
      </c>
      <c r="L91" s="323">
        <f>'Tabela II'!L116</f>
        <v>0</v>
      </c>
      <c r="M91" s="323">
        <f>'Tabela II'!M116</f>
        <v>0</v>
      </c>
      <c r="N91" s="323">
        <f>'Tabela II'!N116</f>
        <v>0</v>
      </c>
      <c r="O91" s="323">
        <f>'Tabela II'!O116</f>
        <v>0</v>
      </c>
      <c r="P91" s="323">
        <f>'Tabela II'!P116</f>
        <v>0</v>
      </c>
      <c r="Q91" s="323">
        <f>'Tabela II'!Q116</f>
        <v>0</v>
      </c>
      <c r="R91" s="323">
        <f>'Tabela II'!R116</f>
        <v>0</v>
      </c>
      <c r="S91" s="323">
        <f>'Tabela II'!S116</f>
        <v>0</v>
      </c>
      <c r="T91" s="323">
        <f>'Tabela II'!T116</f>
        <v>0</v>
      </c>
      <c r="U91" s="323" t="str">
        <f>'Tabela II'!U116</f>
        <v/>
      </c>
      <c r="V91" s="323">
        <f>'Tabela II'!V116</f>
        <v>0</v>
      </c>
      <c r="W91" s="323" t="str">
        <f>'Tabela II'!A116</f>
        <v xml:space="preserve">Sud 2 </v>
      </c>
      <c r="Y91" s="331"/>
    </row>
    <row r="92" spans="1:25" s="324" customFormat="1" x14ac:dyDescent="0.2">
      <c r="A92" s="477">
        <f>'Tabela I'!$G$1</f>
        <v>2017</v>
      </c>
      <c r="B92" s="477">
        <f>'Tabela I'!$G$2</f>
        <v>0</v>
      </c>
      <c r="C92" s="330">
        <f>'Tabela II'!D117</f>
        <v>0</v>
      </c>
      <c r="D92" s="414">
        <f>'Tabela II'!C118</f>
        <v>0</v>
      </c>
      <c r="E92" s="414">
        <f>'Tabela II'!D118</f>
        <v>0</v>
      </c>
      <c r="F92" s="414">
        <f>'Tabela II'!E118</f>
        <v>0</v>
      </c>
      <c r="G92" s="414">
        <f>'Tabela II'!G118</f>
        <v>0</v>
      </c>
      <c r="H92" s="414">
        <f>'Tabela II'!H118</f>
        <v>0</v>
      </c>
      <c r="I92" s="414">
        <f>'Tabela II'!I118</f>
        <v>0</v>
      </c>
      <c r="J92" s="414">
        <f>'Tabela II'!J118</f>
        <v>0</v>
      </c>
      <c r="K92" s="414">
        <f>'Tabela II'!K118</f>
        <v>0</v>
      </c>
      <c r="L92" s="414">
        <f>'Tabela II'!L118</f>
        <v>0</v>
      </c>
      <c r="M92" s="414">
        <f>'Tabela II'!M118</f>
        <v>0</v>
      </c>
      <c r="N92" s="414">
        <f>'Tabela II'!N118</f>
        <v>0</v>
      </c>
      <c r="O92" s="414">
        <f>'Tabela II'!O118</f>
        <v>0</v>
      </c>
      <c r="P92" s="414">
        <f>'Tabela II'!P118</f>
        <v>0</v>
      </c>
      <c r="Q92" s="414">
        <f>'Tabela II'!Q118</f>
        <v>0</v>
      </c>
      <c r="R92" s="414">
        <f>'Tabela II'!R118</f>
        <v>0</v>
      </c>
      <c r="S92" s="414">
        <f>'Tabela II'!S118</f>
        <v>0</v>
      </c>
      <c r="T92" s="414">
        <f>'Tabela II'!T118</f>
        <v>0</v>
      </c>
      <c r="U92" s="414" t="str">
        <f>'Tabela II'!U118</f>
        <v/>
      </c>
      <c r="V92" s="414">
        <f>'Tabela II'!V118</f>
        <v>0</v>
      </c>
      <c r="W92" s="414" t="str">
        <f>'Tabela II'!A118</f>
        <v>Sud 1</v>
      </c>
      <c r="Y92" s="331"/>
    </row>
    <row r="93" spans="1:25" s="324" customFormat="1" x14ac:dyDescent="0.2">
      <c r="A93" s="477">
        <f>'Tabela I'!$G$1</f>
        <v>2017</v>
      </c>
      <c r="B93" s="477">
        <f>'Tabela I'!$G$2</f>
        <v>0</v>
      </c>
      <c r="C93" s="330">
        <f>'Tabela II'!D117</f>
        <v>0</v>
      </c>
      <c r="D93" s="330">
        <f>'Tabela II'!C119</f>
        <v>0</v>
      </c>
      <c r="E93" s="330">
        <f>'Tabela II'!D119</f>
        <v>0</v>
      </c>
      <c r="F93" s="330">
        <f>'Tabela II'!E119</f>
        <v>0</v>
      </c>
      <c r="G93" s="330">
        <f>'Tabela II'!G119</f>
        <v>0</v>
      </c>
      <c r="H93" s="330">
        <f>'Tabela II'!H119</f>
        <v>0</v>
      </c>
      <c r="I93" s="330">
        <f>'Tabela II'!I119</f>
        <v>0</v>
      </c>
      <c r="J93" s="330">
        <f>'Tabela II'!J119</f>
        <v>0</v>
      </c>
      <c r="K93" s="330">
        <f>'Tabela II'!K119</f>
        <v>0</v>
      </c>
      <c r="L93" s="330">
        <f>'Tabela II'!L119</f>
        <v>0</v>
      </c>
      <c r="M93" s="330">
        <f>'Tabela II'!M119</f>
        <v>0</v>
      </c>
      <c r="N93" s="330">
        <f>'Tabela II'!N119</f>
        <v>0</v>
      </c>
      <c r="O93" s="330">
        <f>'Tabela II'!O119</f>
        <v>0</v>
      </c>
      <c r="P93" s="330">
        <f>'Tabela II'!P119</f>
        <v>0</v>
      </c>
      <c r="Q93" s="330">
        <f>'Tabela II'!Q119</f>
        <v>0</v>
      </c>
      <c r="R93" s="330">
        <f>'Tabela II'!R119</f>
        <v>0</v>
      </c>
      <c r="S93" s="330">
        <f>'Tabela II'!S119</f>
        <v>0</v>
      </c>
      <c r="T93" s="330">
        <f>'Tabela II'!T119</f>
        <v>0</v>
      </c>
      <c r="U93" s="330" t="str">
        <f>'Tabela II'!U119</f>
        <v/>
      </c>
      <c r="V93" s="330">
        <f>'Tabela II'!V119</f>
        <v>0</v>
      </c>
      <c r="W93" s="330" t="str">
        <f>'Tabela II'!A119</f>
        <v xml:space="preserve">Sud 2 </v>
      </c>
      <c r="Y93" s="331"/>
    </row>
  </sheetData>
  <sheetProtection password="CCF6" sheet="1" objects="1" scenarios="1"/>
  <pageMargins left="0.7" right="0.7" top="0.75" bottom="0.75" header="0.3" footer="0.3"/>
  <pageSetup paperSize="9" scale="5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W135"/>
  <sheetViews>
    <sheetView topLeftCell="A40" zoomScale="80" zoomScaleNormal="80" zoomScaleSheetLayoutView="58" workbookViewId="0">
      <selection activeCell="AB67" sqref="AB67"/>
    </sheetView>
  </sheetViews>
  <sheetFormatPr defaultRowHeight="15" x14ac:dyDescent="0.25"/>
  <cols>
    <col min="1" max="2" width="7.28515625" style="230" customWidth="1"/>
    <col min="3" max="4" width="19" style="230" customWidth="1"/>
    <col min="5" max="5" width="10.42578125" style="230" customWidth="1"/>
    <col min="6" max="6" width="7.5703125" style="230" customWidth="1"/>
    <col min="7" max="7" width="8.140625" style="230" customWidth="1"/>
    <col min="8" max="8" width="8.85546875" style="230" customWidth="1"/>
    <col min="9" max="9" width="9.7109375" style="230" customWidth="1"/>
    <col min="10" max="10" width="9" style="230" customWidth="1"/>
    <col min="11" max="11" width="11.42578125" style="230" customWidth="1"/>
    <col min="12" max="12" width="8.5703125" style="230" customWidth="1"/>
    <col min="13" max="13" width="9.28515625" style="230" customWidth="1"/>
    <col min="14" max="14" width="10.85546875" style="340" customWidth="1"/>
    <col min="15" max="15" width="11.140625" style="230" customWidth="1"/>
    <col min="16" max="16" width="9.42578125" style="340" customWidth="1"/>
    <col min="17" max="17" width="10.140625" style="230" customWidth="1"/>
    <col min="18" max="18" width="9.5703125" style="343" customWidth="1"/>
    <col min="19" max="19" width="0" style="230" hidden="1" customWidth="1"/>
    <col min="20" max="21" width="9.140625" style="230" hidden="1" customWidth="1"/>
    <col min="22" max="22" width="9.140625" style="340" hidden="1" customWidth="1"/>
    <col min="23" max="23" width="0" style="340" hidden="1" customWidth="1"/>
    <col min="24" max="16384" width="9.140625" style="230"/>
  </cols>
  <sheetData>
    <row r="1" spans="1:22" ht="42" customHeight="1" x14ac:dyDescent="0.25">
      <c r="A1" s="382" t="s">
        <v>203</v>
      </c>
      <c r="B1" s="382" t="s">
        <v>202</v>
      </c>
      <c r="C1" s="382" t="s">
        <v>204</v>
      </c>
      <c r="D1" s="382" t="s">
        <v>207</v>
      </c>
      <c r="E1" s="383" t="s">
        <v>231</v>
      </c>
      <c r="F1" s="384" t="s">
        <v>232</v>
      </c>
      <c r="G1" s="385" t="s">
        <v>233</v>
      </c>
      <c r="H1" s="386" t="s">
        <v>234</v>
      </c>
      <c r="I1" s="386" t="s">
        <v>235</v>
      </c>
      <c r="J1" s="386" t="s">
        <v>111</v>
      </c>
      <c r="K1" s="384" t="s">
        <v>236</v>
      </c>
      <c r="L1" s="386" t="s">
        <v>237</v>
      </c>
      <c r="M1" s="386" t="s">
        <v>238</v>
      </c>
      <c r="N1" s="384" t="s">
        <v>239</v>
      </c>
      <c r="O1" s="384" t="s">
        <v>240</v>
      </c>
      <c r="P1" s="384" t="s">
        <v>241</v>
      </c>
      <c r="Q1" s="384" t="s">
        <v>242</v>
      </c>
      <c r="R1" s="384" t="s">
        <v>243</v>
      </c>
      <c r="S1" s="387" t="s">
        <v>241</v>
      </c>
    </row>
    <row r="2" spans="1:22" x14ac:dyDescent="0.25">
      <c r="A2" s="322">
        <f>'Tabela I'!$G$2</f>
        <v>0</v>
      </c>
      <c r="B2" s="322">
        <f>'Tabela I'!$G$1</f>
        <v>2017</v>
      </c>
      <c r="C2" s="388" t="str">
        <f>+'Tabela IIIa'!B9</f>
        <v>Dijana Ajanović</v>
      </c>
      <c r="D2" s="388" t="str">
        <f>+'Tabela IIIa'!C9</f>
        <v>Predsjednik suda *</v>
      </c>
      <c r="E2" s="388" t="str">
        <f>+'Tabela IIIa'!D9</f>
        <v>Ocijenjen</v>
      </c>
      <c r="F2" s="388">
        <f>+'Tabela IIIa'!E9</f>
        <v>424</v>
      </c>
      <c r="G2" s="388">
        <f>+'Tabela IIIa'!F9</f>
        <v>27</v>
      </c>
      <c r="H2" s="388">
        <f>+'Tabela IIIa'!G9</f>
        <v>0</v>
      </c>
      <c r="I2" s="388">
        <f>+'Tabela IIIa'!H9</f>
        <v>27</v>
      </c>
      <c r="J2" s="388">
        <f>+'Tabela IIIa'!I9</f>
        <v>0</v>
      </c>
      <c r="K2" s="388">
        <f>+'Tabela IIIa'!J9</f>
        <v>0</v>
      </c>
      <c r="L2" s="388">
        <f>+'Tabela IIIa'!K9</f>
        <v>0</v>
      </c>
      <c r="M2" s="388">
        <f>+'Tabela IIIa'!L9</f>
        <v>0</v>
      </c>
      <c r="N2" s="388">
        <f>+'Tabela IIIa'!M9</f>
        <v>0</v>
      </c>
      <c r="O2" s="388">
        <f>+'Tabela IIIa'!N9</f>
        <v>15</v>
      </c>
      <c r="P2" s="388">
        <f>+'Tabela IIIa'!O9</f>
        <v>0</v>
      </c>
      <c r="Q2" s="388">
        <f>+'Tabela IIIa'!P9</f>
        <v>5</v>
      </c>
      <c r="R2" s="388">
        <f>+'Tabela IIIa'!Q9</f>
        <v>20</v>
      </c>
      <c r="V2" s="366" t="s">
        <v>227</v>
      </c>
    </row>
    <row r="3" spans="1:22" ht="25.5" x14ac:dyDescent="0.25">
      <c r="A3" s="322">
        <f>'Tabela I'!$G$2</f>
        <v>0</v>
      </c>
      <c r="B3" s="322">
        <f>'Tabela I'!$G$1</f>
        <v>2017</v>
      </c>
      <c r="C3" s="388" t="str">
        <f>'Tabela IIIa'!B10</f>
        <v>Adnan Baručija</v>
      </c>
      <c r="D3" s="388" t="str">
        <f>+'Tabela IIIa'!C10</f>
        <v>Sudija</v>
      </c>
      <c r="E3" s="388" t="str">
        <f>+'Tabela IIIa'!D10</f>
        <v>Nije ocijenjen</v>
      </c>
      <c r="F3" s="388">
        <f>+'Tabela IIIa'!E10</f>
        <v>69</v>
      </c>
      <c r="G3" s="388">
        <f>+'Tabela IIIa'!F10</f>
        <v>64</v>
      </c>
      <c r="H3" s="388">
        <f>+'Tabela IIIa'!G10</f>
        <v>0</v>
      </c>
      <c r="I3" s="388">
        <f>+'Tabela IIIa'!H10</f>
        <v>55</v>
      </c>
      <c r="J3" s="388">
        <f>+'Tabela IIIa'!I10</f>
        <v>6</v>
      </c>
      <c r="K3" s="388">
        <f>+'Tabela IIIa'!J10</f>
        <v>0</v>
      </c>
      <c r="L3" s="388">
        <f>+'Tabela IIIa'!K10</f>
        <v>1</v>
      </c>
      <c r="M3" s="388">
        <f>+'Tabela IIIa'!L10</f>
        <v>2</v>
      </c>
      <c r="N3" s="388" t="str">
        <f>+'Tabela IIIa'!M10</f>
        <v/>
      </c>
      <c r="O3" s="388" t="str">
        <f>+'Tabela IIIa'!N10</f>
        <v/>
      </c>
      <c r="P3" s="388" t="str">
        <f>+'Tabela IIIa'!O10</f>
        <v/>
      </c>
      <c r="Q3" s="388" t="str">
        <f>+'Tabela IIIa'!P10</f>
        <v/>
      </c>
      <c r="R3" s="388" t="str">
        <f>+'Tabela IIIa'!Q10</f>
        <v/>
      </c>
      <c r="T3" s="230" t="s">
        <v>165</v>
      </c>
      <c r="V3" s="366" t="s">
        <v>228</v>
      </c>
    </row>
    <row r="4" spans="1:22" x14ac:dyDescent="0.25">
      <c r="A4" s="322">
        <f>'Tabela I'!$G$2</f>
        <v>0</v>
      </c>
      <c r="B4" s="322">
        <f>'Tabela I'!$G$1</f>
        <v>2017</v>
      </c>
      <c r="C4" s="388" t="str">
        <f>+'Tabela IIIa'!B11</f>
        <v>Aida Smajiš</v>
      </c>
      <c r="D4" s="388" t="str">
        <f>+'Tabela IIIa'!C11</f>
        <v>Sudija</v>
      </c>
      <c r="E4" s="388" t="str">
        <f>+'Tabela IIIa'!D11</f>
        <v>Ocijenjen</v>
      </c>
      <c r="F4" s="388">
        <f>+'Tabela IIIa'!E11</f>
        <v>505</v>
      </c>
      <c r="G4" s="388">
        <f>+'Tabela IIIa'!F11</f>
        <v>50</v>
      </c>
      <c r="H4" s="388">
        <f>+'Tabela IIIa'!G11</f>
        <v>0</v>
      </c>
      <c r="I4" s="388">
        <f>+'Tabela IIIa'!H11</f>
        <v>48</v>
      </c>
      <c r="J4" s="388">
        <f>+'Tabela IIIa'!I11</f>
        <v>0</v>
      </c>
      <c r="K4" s="388">
        <f>+'Tabela IIIa'!J11</f>
        <v>0</v>
      </c>
      <c r="L4" s="388">
        <f>+'Tabela IIIa'!K11</f>
        <v>2</v>
      </c>
      <c r="M4" s="388">
        <f>+'Tabela IIIa'!L11</f>
        <v>0</v>
      </c>
      <c r="N4" s="388">
        <f>+'Tabela IIIa'!M11</f>
        <v>0.04</v>
      </c>
      <c r="O4" s="388">
        <f>+'Tabela IIIa'!N11</f>
        <v>30</v>
      </c>
      <c r="P4" s="388">
        <f>+'Tabela IIIa'!O11</f>
        <v>3.9603960396039604E-3</v>
      </c>
      <c r="Q4" s="388">
        <f>+'Tabela IIIa'!P11</f>
        <v>10</v>
      </c>
      <c r="R4" s="388">
        <f>+'Tabela IIIa'!Q11</f>
        <v>40</v>
      </c>
      <c r="T4" s="230" t="s">
        <v>166</v>
      </c>
    </row>
    <row r="5" spans="1:22" x14ac:dyDescent="0.25">
      <c r="A5" s="322">
        <f>'Tabela I'!$G$2</f>
        <v>0</v>
      </c>
      <c r="B5" s="322">
        <f>'Tabela I'!$G$1</f>
        <v>2017</v>
      </c>
      <c r="C5" s="388" t="str">
        <f>+'Tabela IIIa'!B12</f>
        <v>Alma Bijedić</v>
      </c>
      <c r="D5" s="388" t="str">
        <f>+'Tabela IIIa'!C12</f>
        <v>Sudija</v>
      </c>
      <c r="E5" s="388" t="str">
        <f>+'Tabela IIIa'!D12</f>
        <v>Ocijenjen</v>
      </c>
      <c r="F5" s="388">
        <f>+'Tabela IIIa'!E12</f>
        <v>862</v>
      </c>
      <c r="G5" s="388">
        <f>+'Tabela IIIa'!F12</f>
        <v>25</v>
      </c>
      <c r="H5" s="388">
        <f>+'Tabela IIIa'!G12</f>
        <v>0</v>
      </c>
      <c r="I5" s="388">
        <f>+'Tabela IIIa'!H12</f>
        <v>21</v>
      </c>
      <c r="J5" s="388">
        <f>+'Tabela IIIa'!I12</f>
        <v>1</v>
      </c>
      <c r="K5" s="388">
        <f>+'Tabela IIIa'!J12</f>
        <v>0</v>
      </c>
      <c r="L5" s="388">
        <f>+'Tabela IIIa'!K12</f>
        <v>3</v>
      </c>
      <c r="M5" s="388">
        <f>+'Tabela IIIa'!L12</f>
        <v>0</v>
      </c>
      <c r="N5" s="388">
        <f>+'Tabela IIIa'!M12</f>
        <v>0.12</v>
      </c>
      <c r="O5" s="388">
        <f>+'Tabela IIIa'!N12</f>
        <v>24</v>
      </c>
      <c r="P5" s="388">
        <f>+'Tabela IIIa'!O12</f>
        <v>3.4802784222737818E-3</v>
      </c>
      <c r="Q5" s="388">
        <f>+'Tabela IIIa'!P12</f>
        <v>10</v>
      </c>
      <c r="R5" s="388">
        <f>+'Tabela IIIa'!Q12</f>
        <v>34</v>
      </c>
    </row>
    <row r="6" spans="1:22" ht="25.5" x14ac:dyDescent="0.25">
      <c r="A6" s="322">
        <f>'Tabela I'!$G$2</f>
        <v>0</v>
      </c>
      <c r="B6" s="322">
        <f>'Tabela I'!$G$1</f>
        <v>2017</v>
      </c>
      <c r="C6" s="388" t="str">
        <f>+'Tabela IIIa'!B13</f>
        <v>Amela Bajramović-Softić</v>
      </c>
      <c r="D6" s="388" t="str">
        <f>+'Tabela IIIa'!C13</f>
        <v>Sudija</v>
      </c>
      <c r="E6" s="388" t="str">
        <f>+'Tabela IIIa'!D13</f>
        <v>Ocijenjen</v>
      </c>
      <c r="F6" s="388">
        <f>+'Tabela IIIa'!E13</f>
        <v>113</v>
      </c>
      <c r="G6" s="388">
        <f>+'Tabela IIIa'!F13</f>
        <v>22</v>
      </c>
      <c r="H6" s="388">
        <f>+'Tabela IIIa'!G13</f>
        <v>0</v>
      </c>
      <c r="I6" s="388">
        <f>+'Tabela IIIa'!H13</f>
        <v>17</v>
      </c>
      <c r="J6" s="388">
        <f>+'Tabela IIIa'!I13</f>
        <v>4</v>
      </c>
      <c r="K6" s="388">
        <f>+'Tabela IIIa'!J13</f>
        <v>0</v>
      </c>
      <c r="L6" s="388">
        <f>+'Tabela IIIa'!K13</f>
        <v>1</v>
      </c>
      <c r="M6" s="388">
        <f>+'Tabela IIIa'!L13</f>
        <v>0</v>
      </c>
      <c r="N6" s="388">
        <f>+'Tabela IIIa'!M13</f>
        <v>4.5454545454545456E-2</v>
      </c>
      <c r="O6" s="388">
        <f>+'Tabela IIIa'!N13</f>
        <v>30</v>
      </c>
      <c r="P6" s="388">
        <f>+'Tabela IIIa'!O13</f>
        <v>8.8495575221238937E-3</v>
      </c>
      <c r="Q6" s="388">
        <f>+'Tabela IIIa'!P13</f>
        <v>10</v>
      </c>
      <c r="R6" s="388">
        <f>+'Tabela IIIa'!Q13</f>
        <v>40</v>
      </c>
    </row>
    <row r="7" spans="1:22" x14ac:dyDescent="0.25">
      <c r="A7" s="322">
        <f>'Tabela I'!$G$2</f>
        <v>0</v>
      </c>
      <c r="B7" s="322">
        <f>'Tabela I'!$G$1</f>
        <v>2017</v>
      </c>
      <c r="C7" s="388" t="str">
        <f>+'Tabela IIIa'!B14</f>
        <v>Mirhunisa Hamzić</v>
      </c>
      <c r="D7" s="388" t="str">
        <f>+'Tabela IIIa'!C14</f>
        <v>Sudija</v>
      </c>
      <c r="E7" s="388" t="str">
        <f>+'Tabela IIIa'!D14</f>
        <v>Ocijenjen</v>
      </c>
      <c r="F7" s="388">
        <f>+'Tabela IIIa'!E14</f>
        <v>937</v>
      </c>
      <c r="G7" s="388">
        <f>+'Tabela IIIa'!F14</f>
        <v>37</v>
      </c>
      <c r="H7" s="388">
        <f>+'Tabela IIIa'!G14</f>
        <v>0</v>
      </c>
      <c r="I7" s="388">
        <f>+'Tabela IIIa'!H14</f>
        <v>31</v>
      </c>
      <c r="J7" s="388">
        <f>+'Tabela IIIa'!I14</f>
        <v>3</v>
      </c>
      <c r="K7" s="388">
        <f>+'Tabela IIIa'!J14</f>
        <v>0</v>
      </c>
      <c r="L7" s="388">
        <f>+'Tabela IIIa'!K14</f>
        <v>3</v>
      </c>
      <c r="M7" s="388">
        <f>+'Tabela IIIa'!L14</f>
        <v>0</v>
      </c>
      <c r="N7" s="388">
        <f>+'Tabela IIIa'!M14</f>
        <v>8.1081081081081086E-2</v>
      </c>
      <c r="O7" s="388">
        <f>+'Tabela IIIa'!N14</f>
        <v>30</v>
      </c>
      <c r="P7" s="388">
        <f>+'Tabela IIIa'!O14</f>
        <v>3.2017075773745998E-3</v>
      </c>
      <c r="Q7" s="388">
        <f>+'Tabela IIIa'!P14</f>
        <v>10</v>
      </c>
      <c r="R7" s="388">
        <f>+'Tabela IIIa'!Q14</f>
        <v>40</v>
      </c>
    </row>
    <row r="8" spans="1:22" x14ac:dyDescent="0.25">
      <c r="A8" s="322">
        <f>'Tabela I'!$G$2</f>
        <v>0</v>
      </c>
      <c r="B8" s="322">
        <f>'Tabela I'!$G$1</f>
        <v>2017</v>
      </c>
      <c r="C8" s="388" t="str">
        <f>+'Tabela IIIa'!B15</f>
        <v>Vesna Vujica</v>
      </c>
      <c r="D8" s="388" t="str">
        <f>+'Tabela IIIa'!C15</f>
        <v>Sudija</v>
      </c>
      <c r="E8" s="388" t="str">
        <f>+'Tabela IIIa'!D15</f>
        <v>Ocijenjen</v>
      </c>
      <c r="F8" s="388">
        <f>+'Tabela IIIa'!E15</f>
        <v>831</v>
      </c>
      <c r="G8" s="388">
        <f>+'Tabela IIIa'!F15</f>
        <v>26</v>
      </c>
      <c r="H8" s="388">
        <f>+'Tabela IIIa'!G15</f>
        <v>0</v>
      </c>
      <c r="I8" s="388">
        <f>+'Tabela IIIa'!H15</f>
        <v>23</v>
      </c>
      <c r="J8" s="388">
        <f>+'Tabela IIIa'!I15</f>
        <v>1</v>
      </c>
      <c r="K8" s="388">
        <f>+'Tabela IIIa'!J15</f>
        <v>0</v>
      </c>
      <c r="L8" s="388">
        <f>+'Tabela IIIa'!K15</f>
        <v>1</v>
      </c>
      <c r="M8" s="388">
        <f>+'Tabela IIIa'!L15</f>
        <v>1</v>
      </c>
      <c r="N8" s="388">
        <f>+'Tabela IIIa'!M15</f>
        <v>5.7692307692307696E-2</v>
      </c>
      <c r="O8" s="388">
        <f>+'Tabela IIIa'!N15</f>
        <v>30</v>
      </c>
      <c r="P8" s="388">
        <f>+'Tabela IIIa'!O15</f>
        <v>1.8050541516245488E-3</v>
      </c>
      <c r="Q8" s="388">
        <f>+'Tabela IIIa'!P15</f>
        <v>10</v>
      </c>
      <c r="R8" s="388">
        <f>+'Tabela IIIa'!Q15</f>
        <v>40</v>
      </c>
    </row>
    <row r="9" spans="1:22" x14ac:dyDescent="0.25">
      <c r="A9" s="322">
        <f>'Tabela I'!$G$2</f>
        <v>0</v>
      </c>
      <c r="B9" s="322">
        <f>'Tabela I'!$G$1</f>
        <v>2017</v>
      </c>
      <c r="C9" s="388" t="str">
        <f>+'Tabela IIIa'!B16</f>
        <v>Nura Lukić</v>
      </c>
      <c r="D9" s="388" t="str">
        <f>+'Tabela IIIa'!C16</f>
        <v>Sudija</v>
      </c>
      <c r="E9" s="388" t="str">
        <f>+'Tabela IIIa'!D16</f>
        <v>Ocijenjen</v>
      </c>
      <c r="F9" s="388">
        <f>+'Tabela IIIa'!E16</f>
        <v>2029</v>
      </c>
      <c r="G9" s="388">
        <f>+'Tabela IIIa'!F16</f>
        <v>42</v>
      </c>
      <c r="H9" s="388">
        <f>+'Tabela IIIa'!G16</f>
        <v>0</v>
      </c>
      <c r="I9" s="388">
        <f>+'Tabela IIIa'!H16</f>
        <v>42</v>
      </c>
      <c r="J9" s="388">
        <f>+'Tabela IIIa'!I16</f>
        <v>0</v>
      </c>
      <c r="K9" s="388">
        <f>+'Tabela IIIa'!J16</f>
        <v>0</v>
      </c>
      <c r="L9" s="388">
        <f>+'Tabela IIIa'!K16</f>
        <v>0</v>
      </c>
      <c r="M9" s="388">
        <f>+'Tabela IIIa'!L16</f>
        <v>0</v>
      </c>
      <c r="N9" s="388">
        <f>+'Tabela IIIa'!M16</f>
        <v>0</v>
      </c>
      <c r="O9" s="388">
        <f>+'Tabela IIIa'!N16</f>
        <v>30</v>
      </c>
      <c r="P9" s="388">
        <f>+'Tabela IIIa'!O16</f>
        <v>0</v>
      </c>
      <c r="Q9" s="388">
        <f>+'Tabela IIIa'!P16</f>
        <v>10</v>
      </c>
      <c r="R9" s="388">
        <f>+'Tabela IIIa'!Q16</f>
        <v>40</v>
      </c>
    </row>
    <row r="10" spans="1:22" ht="25.5" x14ac:dyDescent="0.25">
      <c r="A10" s="322">
        <f>'Tabela I'!$G$2</f>
        <v>0</v>
      </c>
      <c r="B10" s="322">
        <f>'Tabela I'!$G$1</f>
        <v>2017</v>
      </c>
      <c r="C10" s="388" t="str">
        <f>+'Tabela IIIa'!B17</f>
        <v>Ramo Ljevaković</v>
      </c>
      <c r="D10" s="388" t="str">
        <f>+'Tabela IIIa'!C17</f>
        <v>Sudija</v>
      </c>
      <c r="E10" s="388" t="str">
        <f>+'Tabela IIIa'!D17</f>
        <v>Nije ocijenjen</v>
      </c>
      <c r="F10" s="388">
        <f>+'Tabela IIIa'!E17</f>
        <v>327</v>
      </c>
      <c r="G10" s="388">
        <f>+'Tabela IIIa'!F17</f>
        <v>0</v>
      </c>
      <c r="H10" s="388">
        <f>+'Tabela IIIa'!G17</f>
        <v>0</v>
      </c>
      <c r="I10" s="388">
        <f>+'Tabela IIIa'!H17</f>
        <v>0</v>
      </c>
      <c r="J10" s="388">
        <f>+'Tabela IIIa'!I17</f>
        <v>0</v>
      </c>
      <c r="K10" s="388">
        <f>+'Tabela IIIa'!J17</f>
        <v>0</v>
      </c>
      <c r="L10" s="388">
        <f>+'Tabela IIIa'!K17</f>
        <v>0</v>
      </c>
      <c r="M10" s="388">
        <f>+'Tabela IIIa'!L17</f>
        <v>0</v>
      </c>
      <c r="N10" s="388" t="str">
        <f>+'Tabela IIIa'!M17</f>
        <v/>
      </c>
      <c r="O10" s="388" t="str">
        <f>+'Tabela IIIa'!N17</f>
        <v/>
      </c>
      <c r="P10" s="388" t="str">
        <f>+'Tabela IIIa'!O17</f>
        <v/>
      </c>
      <c r="Q10" s="388" t="str">
        <f>+'Tabela IIIa'!P17</f>
        <v/>
      </c>
      <c r="R10" s="388" t="str">
        <f>+'Tabela IIIa'!Q17</f>
        <v/>
      </c>
    </row>
    <row r="11" spans="1:22" ht="38.25" x14ac:dyDescent="0.25">
      <c r="A11" s="322">
        <f>'Tabela I'!$G$2</f>
        <v>0</v>
      </c>
      <c r="B11" s="322">
        <f>'Tabela I'!$G$1</f>
        <v>2017</v>
      </c>
      <c r="C11" s="388" t="str">
        <f>+'Tabela IIIa'!B18</f>
        <v>Sanja Pavlić</v>
      </c>
      <c r="D11" s="388" t="str">
        <f>+'Tabela IIIa'!C18</f>
        <v>Sudija</v>
      </c>
      <c r="E11" s="388" t="str">
        <f>+'Tabela IIIa'!D18</f>
        <v>Ocijenjen</v>
      </c>
      <c r="F11" s="388">
        <f>+'Tabela IIIa'!E18</f>
        <v>579</v>
      </c>
      <c r="G11" s="388">
        <f>+'Tabela IIIa'!F18</f>
        <v>4</v>
      </c>
      <c r="H11" s="388">
        <f>+'Tabela IIIa'!G18</f>
        <v>0</v>
      </c>
      <c r="I11" s="388">
        <f>+'Tabela IIIa'!H18</f>
        <v>4</v>
      </c>
      <c r="J11" s="388">
        <f>+'Tabela IIIa'!I18</f>
        <v>0</v>
      </c>
      <c r="K11" s="388">
        <f>+'Tabela IIIa'!J18</f>
        <v>0</v>
      </c>
      <c r="L11" s="388">
        <f>+'Tabela IIIa'!K18</f>
        <v>0</v>
      </c>
      <c r="M11" s="388">
        <f>+'Tabela IIIa'!L18</f>
        <v>0</v>
      </c>
      <c r="N11" s="388" t="str">
        <f>+'Tabela IIIa'!M18</f>
        <v>Član 16. stav 5. Kriterija</v>
      </c>
      <c r="O11" s="388" t="str">
        <f>+'Tabela IIIa'!N18</f>
        <v/>
      </c>
      <c r="P11" s="388">
        <f>+'Tabela IIIa'!O18</f>
        <v>0</v>
      </c>
      <c r="Q11" s="388">
        <f>+'Tabela IIIa'!P18</f>
        <v>10</v>
      </c>
      <c r="R11" s="388">
        <f>+'Tabela IIIa'!Q18</f>
        <v>10</v>
      </c>
    </row>
    <row r="12" spans="1:22" x14ac:dyDescent="0.25">
      <c r="A12" s="322">
        <f>'Tabela I'!$G$2</f>
        <v>0</v>
      </c>
      <c r="B12" s="322">
        <f>'Tabela I'!$G$1</f>
        <v>2017</v>
      </c>
      <c r="C12" s="388" t="str">
        <f>+'Tabela IIIa'!B19</f>
        <v>Smajo Šabić</v>
      </c>
      <c r="D12" s="388" t="str">
        <f>+'Tabela IIIa'!C19</f>
        <v>Sudija</v>
      </c>
      <c r="E12" s="388" t="str">
        <f>+'Tabela IIIa'!D19</f>
        <v>Ocijenjen</v>
      </c>
      <c r="F12" s="388">
        <f>+'Tabela IIIa'!E19</f>
        <v>1323</v>
      </c>
      <c r="G12" s="388">
        <f>+'Tabela IIIa'!F19</f>
        <v>61</v>
      </c>
      <c r="H12" s="388">
        <f>+'Tabela IIIa'!G19</f>
        <v>0</v>
      </c>
      <c r="I12" s="388">
        <f>+'Tabela IIIa'!H19</f>
        <v>49</v>
      </c>
      <c r="J12" s="388">
        <f>+'Tabela IIIa'!I19</f>
        <v>6</v>
      </c>
      <c r="K12" s="388">
        <f>+'Tabela IIIa'!J19</f>
        <v>0</v>
      </c>
      <c r="L12" s="388">
        <f>+'Tabela IIIa'!K19</f>
        <v>5</v>
      </c>
      <c r="M12" s="388">
        <f>+'Tabela IIIa'!L19</f>
        <v>1</v>
      </c>
      <c r="N12" s="388">
        <f>+'Tabela IIIa'!M19</f>
        <v>9.0163934426229511E-2</v>
      </c>
      <c r="O12" s="388">
        <f>+'Tabela IIIa'!N19</f>
        <v>30</v>
      </c>
      <c r="P12" s="388">
        <f>+'Tabela IIIa'!O19</f>
        <v>4.1572184429327285E-3</v>
      </c>
      <c r="Q12" s="388">
        <f>+'Tabela IIIa'!P19</f>
        <v>10</v>
      </c>
      <c r="R12" s="388">
        <f>+'Tabela IIIa'!Q19</f>
        <v>40</v>
      </c>
    </row>
    <row r="13" spans="1:22" x14ac:dyDescent="0.25">
      <c r="A13" s="322">
        <f>'Tabela I'!$G$2</f>
        <v>0</v>
      </c>
      <c r="B13" s="322">
        <f>'Tabela I'!$G$1</f>
        <v>2017</v>
      </c>
      <c r="C13" s="388" t="str">
        <f>+'Tabela IIIa'!B20</f>
        <v>Aida Pezer-Alić</v>
      </c>
      <c r="D13" s="388" t="str">
        <f>+'Tabela IIIa'!C20</f>
        <v>Sudija</v>
      </c>
      <c r="E13" s="388" t="str">
        <f>+'Tabela IIIa'!D20</f>
        <v>Ocijenjen</v>
      </c>
      <c r="F13" s="388">
        <f>+'Tabela IIIa'!E20</f>
        <v>1350</v>
      </c>
      <c r="G13" s="388">
        <f>+'Tabela IIIa'!F20</f>
        <v>40</v>
      </c>
      <c r="H13" s="388">
        <f>+'Tabela IIIa'!G20</f>
        <v>0</v>
      </c>
      <c r="I13" s="388">
        <f>+'Tabela IIIa'!H20</f>
        <v>36</v>
      </c>
      <c r="J13" s="388">
        <f>+'Tabela IIIa'!I20</f>
        <v>4</v>
      </c>
      <c r="K13" s="388">
        <f>+'Tabela IIIa'!J20</f>
        <v>0</v>
      </c>
      <c r="L13" s="388">
        <f>+'Tabela IIIa'!K20</f>
        <v>0</v>
      </c>
      <c r="M13" s="388">
        <f>+'Tabela IIIa'!L20</f>
        <v>0</v>
      </c>
      <c r="N13" s="388">
        <f>+'Tabela IIIa'!M20</f>
        <v>0</v>
      </c>
      <c r="O13" s="388">
        <f>+'Tabela IIIa'!N20</f>
        <v>30</v>
      </c>
      <c r="P13" s="388">
        <f>+'Tabela IIIa'!O20</f>
        <v>0</v>
      </c>
      <c r="Q13" s="388">
        <f>+'Tabela IIIa'!P20</f>
        <v>10</v>
      </c>
      <c r="R13" s="388">
        <f>+'Tabela IIIa'!Q20</f>
        <v>40</v>
      </c>
    </row>
    <row r="14" spans="1:22" x14ac:dyDescent="0.25">
      <c r="A14" s="322">
        <f>'Tabela I'!$G$2</f>
        <v>0</v>
      </c>
      <c r="B14" s="322">
        <f>'Tabela I'!$G$1</f>
        <v>2017</v>
      </c>
      <c r="C14" s="388" t="str">
        <f>+'Tabela IIIa'!B21</f>
        <v>Alma Spahić</v>
      </c>
      <c r="D14" s="388" t="str">
        <f>+'Tabela IIIa'!C21</f>
        <v>Sudija</v>
      </c>
      <c r="E14" s="388" t="str">
        <f>+'Tabela IIIa'!D21</f>
        <v>Ocijenjen</v>
      </c>
      <c r="F14" s="388">
        <f>+'Tabela IIIa'!E21</f>
        <v>1675</v>
      </c>
      <c r="G14" s="388">
        <f>+'Tabela IIIa'!F21</f>
        <v>67</v>
      </c>
      <c r="H14" s="388">
        <f>+'Tabela IIIa'!G21</f>
        <v>0</v>
      </c>
      <c r="I14" s="388">
        <f>+'Tabela IIIa'!H21</f>
        <v>65</v>
      </c>
      <c r="J14" s="388">
        <f>+'Tabela IIIa'!I21</f>
        <v>2</v>
      </c>
      <c r="K14" s="388">
        <f>+'Tabela IIIa'!J21</f>
        <v>0</v>
      </c>
      <c r="L14" s="388">
        <f>+'Tabela IIIa'!K21</f>
        <v>0</v>
      </c>
      <c r="M14" s="388">
        <f>+'Tabela IIIa'!L21</f>
        <v>0</v>
      </c>
      <c r="N14" s="388">
        <f>+'Tabela IIIa'!M21</f>
        <v>0</v>
      </c>
      <c r="O14" s="388">
        <f>+'Tabela IIIa'!N21</f>
        <v>30</v>
      </c>
      <c r="P14" s="388">
        <f>+'Tabela IIIa'!O21</f>
        <v>0</v>
      </c>
      <c r="Q14" s="388">
        <f>+'Tabela IIIa'!P21</f>
        <v>10</v>
      </c>
      <c r="R14" s="388">
        <f>+'Tabela IIIa'!Q21</f>
        <v>40</v>
      </c>
    </row>
    <row r="15" spans="1:22" x14ac:dyDescent="0.25">
      <c r="A15" s="322">
        <f>'Tabela I'!$G$2</f>
        <v>0</v>
      </c>
      <c r="B15" s="322">
        <f>'Tabela I'!$G$1</f>
        <v>2017</v>
      </c>
      <c r="C15" s="388" t="str">
        <f>+'Tabela IIIa'!B22</f>
        <v>Amela Sinanović</v>
      </c>
      <c r="D15" s="388" t="str">
        <f>+'Tabela IIIa'!C22</f>
        <v>Sudija</v>
      </c>
      <c r="E15" s="388" t="str">
        <f>+'Tabela IIIa'!D22</f>
        <v>Ocijenjen</v>
      </c>
      <c r="F15" s="388">
        <f>+'Tabela IIIa'!E22</f>
        <v>989</v>
      </c>
      <c r="G15" s="388">
        <f>+'Tabela IIIa'!F22</f>
        <v>61</v>
      </c>
      <c r="H15" s="388">
        <f>+'Tabela IIIa'!G22</f>
        <v>0</v>
      </c>
      <c r="I15" s="388">
        <f>+'Tabela IIIa'!H22</f>
        <v>58</v>
      </c>
      <c r="J15" s="388">
        <f>+'Tabela IIIa'!I22</f>
        <v>2</v>
      </c>
      <c r="K15" s="388">
        <f>+'Tabela IIIa'!J22</f>
        <v>0</v>
      </c>
      <c r="L15" s="388">
        <f>+'Tabela IIIa'!K22</f>
        <v>1</v>
      </c>
      <c r="M15" s="388">
        <f>+'Tabela IIIa'!L22</f>
        <v>0</v>
      </c>
      <c r="N15" s="388">
        <f>+'Tabela IIIa'!M22</f>
        <v>1.6393442622950821E-2</v>
      </c>
      <c r="O15" s="388">
        <f>+'Tabela IIIa'!N22</f>
        <v>30</v>
      </c>
      <c r="P15" s="388">
        <f>+'Tabela IIIa'!O22</f>
        <v>1.0111223458038423E-3</v>
      </c>
      <c r="Q15" s="388">
        <f>+'Tabela IIIa'!P22</f>
        <v>10</v>
      </c>
      <c r="R15" s="388">
        <f>+'Tabela IIIa'!Q22</f>
        <v>40</v>
      </c>
    </row>
    <row r="16" spans="1:22" x14ac:dyDescent="0.25">
      <c r="A16" s="322">
        <f>'Tabela I'!$G$2</f>
        <v>0</v>
      </c>
      <c r="B16" s="322">
        <f>'Tabela I'!$G$1</f>
        <v>2017</v>
      </c>
      <c r="C16" s="388" t="str">
        <f>+'Tabela IIIa'!B23</f>
        <v>Denis Trifković</v>
      </c>
      <c r="D16" s="388" t="str">
        <f>+'Tabela IIIa'!C23</f>
        <v>Sudija</v>
      </c>
      <c r="E16" s="388" t="str">
        <f>+'Tabela IIIa'!D23</f>
        <v>Ocijenjen</v>
      </c>
      <c r="F16" s="388">
        <f>+'Tabela IIIa'!E23</f>
        <v>1002</v>
      </c>
      <c r="G16" s="388">
        <f>+'Tabela IIIa'!F23</f>
        <v>49</v>
      </c>
      <c r="H16" s="388">
        <f>+'Tabela IIIa'!G23</f>
        <v>0</v>
      </c>
      <c r="I16" s="388">
        <f>+'Tabela IIIa'!H23</f>
        <v>42</v>
      </c>
      <c r="J16" s="388">
        <f>+'Tabela IIIa'!I23</f>
        <v>5</v>
      </c>
      <c r="K16" s="388">
        <f>+'Tabela IIIa'!J23</f>
        <v>0</v>
      </c>
      <c r="L16" s="388">
        <f>+'Tabela IIIa'!K23</f>
        <v>1</v>
      </c>
      <c r="M16" s="388">
        <f>+'Tabela IIIa'!L23</f>
        <v>1</v>
      </c>
      <c r="N16" s="388">
        <f>+'Tabela IIIa'!M23</f>
        <v>3.0612244897959183E-2</v>
      </c>
      <c r="O16" s="388">
        <f>+'Tabela IIIa'!N23</f>
        <v>30</v>
      </c>
      <c r="P16" s="388">
        <f>+'Tabela IIIa'!O23</f>
        <v>1.4970059880239522E-3</v>
      </c>
      <c r="Q16" s="388">
        <f>+'Tabela IIIa'!P23</f>
        <v>10</v>
      </c>
      <c r="R16" s="388">
        <f>+'Tabela IIIa'!Q23</f>
        <v>40</v>
      </c>
    </row>
    <row r="17" spans="1:18" x14ac:dyDescent="0.25">
      <c r="A17" s="322">
        <f>'Tabela I'!$G$2</f>
        <v>0</v>
      </c>
      <c r="B17" s="322">
        <f>'Tabela I'!$G$1</f>
        <v>2017</v>
      </c>
      <c r="C17" s="388" t="str">
        <f>+'Tabela IIIa'!B24</f>
        <v>Dunja Rojević</v>
      </c>
      <c r="D17" s="388" t="str">
        <f>+'Tabela IIIa'!C24</f>
        <v>Sudija</v>
      </c>
      <c r="E17" s="388" t="str">
        <f>+'Tabela IIIa'!D24</f>
        <v>Ocijenjen</v>
      </c>
      <c r="F17" s="388">
        <f>+'Tabela IIIa'!E24</f>
        <v>1133</v>
      </c>
      <c r="G17" s="388">
        <f>+'Tabela IIIa'!F24</f>
        <v>49</v>
      </c>
      <c r="H17" s="388">
        <f>+'Tabela IIIa'!G24</f>
        <v>0</v>
      </c>
      <c r="I17" s="388">
        <f>+'Tabela IIIa'!H24</f>
        <v>48</v>
      </c>
      <c r="J17" s="388">
        <f>+'Tabela IIIa'!I24</f>
        <v>1</v>
      </c>
      <c r="K17" s="388">
        <f>+'Tabela IIIa'!J24</f>
        <v>0</v>
      </c>
      <c r="L17" s="388">
        <f>+'Tabela IIIa'!K24</f>
        <v>0</v>
      </c>
      <c r="M17" s="388">
        <f>+'Tabela IIIa'!L24</f>
        <v>0</v>
      </c>
      <c r="N17" s="388">
        <f>+'Tabela IIIa'!M24</f>
        <v>0</v>
      </c>
      <c r="O17" s="388">
        <f>+'Tabela IIIa'!N24</f>
        <v>30</v>
      </c>
      <c r="P17" s="388">
        <f>+'Tabela IIIa'!O24</f>
        <v>0</v>
      </c>
      <c r="Q17" s="388">
        <f>+'Tabela IIIa'!P24</f>
        <v>10</v>
      </c>
      <c r="R17" s="388">
        <f>+'Tabela IIIa'!Q24</f>
        <v>40</v>
      </c>
    </row>
    <row r="18" spans="1:18" x14ac:dyDescent="0.25">
      <c r="A18" s="322">
        <f>'Tabela I'!$G$2</f>
        <v>0</v>
      </c>
      <c r="B18" s="322">
        <f>'Tabela I'!$G$1</f>
        <v>2017</v>
      </c>
      <c r="C18" s="388" t="str">
        <f>+'Tabela IIIa'!B25</f>
        <v>Dženana Brković</v>
      </c>
      <c r="D18" s="388" t="str">
        <f>+'Tabela IIIa'!C25</f>
        <v>Sudija</v>
      </c>
      <c r="E18" s="388" t="str">
        <f>+'Tabela IIIa'!D25</f>
        <v>Ocijenjen</v>
      </c>
      <c r="F18" s="388">
        <f>+'Tabela IIIa'!E25</f>
        <v>1079</v>
      </c>
      <c r="G18" s="388">
        <f>+'Tabela IIIa'!F25</f>
        <v>62</v>
      </c>
      <c r="H18" s="388">
        <f>+'Tabela IIIa'!G25</f>
        <v>0</v>
      </c>
      <c r="I18" s="388">
        <f>+'Tabela IIIa'!H25</f>
        <v>53</v>
      </c>
      <c r="J18" s="388">
        <f>+'Tabela IIIa'!I25</f>
        <v>6</v>
      </c>
      <c r="K18" s="388">
        <f>+'Tabela IIIa'!J25</f>
        <v>0</v>
      </c>
      <c r="L18" s="388">
        <f>+'Tabela IIIa'!K25</f>
        <v>1</v>
      </c>
      <c r="M18" s="388">
        <f>+'Tabela IIIa'!L25</f>
        <v>2</v>
      </c>
      <c r="N18" s="388">
        <f>+'Tabela IIIa'!M25</f>
        <v>3.2258064516129031E-2</v>
      </c>
      <c r="O18" s="388">
        <f>+'Tabela IIIa'!N25</f>
        <v>30</v>
      </c>
      <c r="P18" s="388">
        <f>+'Tabela IIIa'!O25</f>
        <v>1.8535681186283596E-3</v>
      </c>
      <c r="Q18" s="388">
        <f>+'Tabela IIIa'!P25</f>
        <v>10</v>
      </c>
      <c r="R18" s="388">
        <f>+'Tabela IIIa'!Q25</f>
        <v>40</v>
      </c>
    </row>
    <row r="19" spans="1:18" x14ac:dyDescent="0.25">
      <c r="A19" s="322">
        <f>'Tabela I'!$G$2</f>
        <v>0</v>
      </c>
      <c r="B19" s="322">
        <f>'Tabela I'!$G$1</f>
        <v>2017</v>
      </c>
      <c r="C19" s="388" t="str">
        <f>+'Tabela IIIa'!B26</f>
        <v>Edna Mujkanović</v>
      </c>
      <c r="D19" s="388" t="str">
        <f>+'Tabela IIIa'!C26</f>
        <v>Sudija</v>
      </c>
      <c r="E19" s="388" t="str">
        <f>+'Tabela IIIa'!D26</f>
        <v>Ocijenjen</v>
      </c>
      <c r="F19" s="388">
        <f>+'Tabela IIIa'!E26</f>
        <v>688</v>
      </c>
      <c r="G19" s="388">
        <f>+'Tabela IIIa'!F26</f>
        <v>23</v>
      </c>
      <c r="H19" s="388">
        <f>+'Tabela IIIa'!G26</f>
        <v>0</v>
      </c>
      <c r="I19" s="388">
        <f>+'Tabela IIIa'!H26</f>
        <v>22</v>
      </c>
      <c r="J19" s="388">
        <f>+'Tabela IIIa'!I26</f>
        <v>1</v>
      </c>
      <c r="K19" s="388">
        <f>+'Tabela IIIa'!J26</f>
        <v>0</v>
      </c>
      <c r="L19" s="388">
        <f>+'Tabela IIIa'!K26</f>
        <v>0</v>
      </c>
      <c r="M19" s="388">
        <f>+'Tabela IIIa'!L26</f>
        <v>0</v>
      </c>
      <c r="N19" s="388">
        <f>+'Tabela IIIa'!M26</f>
        <v>0</v>
      </c>
      <c r="O19" s="388">
        <f>+'Tabela IIIa'!N26</f>
        <v>30</v>
      </c>
      <c r="P19" s="388">
        <f>+'Tabela IIIa'!O26</f>
        <v>0</v>
      </c>
      <c r="Q19" s="388">
        <f>+'Tabela IIIa'!P26</f>
        <v>10</v>
      </c>
      <c r="R19" s="388">
        <f>+'Tabela IIIa'!Q26</f>
        <v>40</v>
      </c>
    </row>
    <row r="20" spans="1:18" x14ac:dyDescent="0.25">
      <c r="A20" s="322">
        <f>'Tabela I'!$G$2</f>
        <v>0</v>
      </c>
      <c r="B20" s="322">
        <f>'Tabela I'!$G$1</f>
        <v>2017</v>
      </c>
      <c r="C20" s="388" t="str">
        <f>+'Tabela IIIa'!B27</f>
        <v>Edvin Kokić</v>
      </c>
      <c r="D20" s="388" t="str">
        <f>+'Tabela IIIa'!C27</f>
        <v>Sudija</v>
      </c>
      <c r="E20" s="388" t="str">
        <f>+'Tabela IIIa'!D27</f>
        <v>Ocijenjen</v>
      </c>
      <c r="F20" s="388">
        <f>+'Tabela IIIa'!E27</f>
        <v>1384</v>
      </c>
      <c r="G20" s="388">
        <f>+'Tabela IIIa'!F27</f>
        <v>72</v>
      </c>
      <c r="H20" s="388">
        <f>+'Tabela IIIa'!G27</f>
        <v>0</v>
      </c>
      <c r="I20" s="388">
        <f>+'Tabela IIIa'!H27</f>
        <v>64</v>
      </c>
      <c r="J20" s="388">
        <f>+'Tabela IIIa'!I27</f>
        <v>5</v>
      </c>
      <c r="K20" s="388">
        <f>+'Tabela IIIa'!J27</f>
        <v>0</v>
      </c>
      <c r="L20" s="388">
        <f>+'Tabela IIIa'!K27</f>
        <v>3</v>
      </c>
      <c r="M20" s="388">
        <f>+'Tabela IIIa'!L27</f>
        <v>0</v>
      </c>
      <c r="N20" s="388">
        <f>+'Tabela IIIa'!M27</f>
        <v>4.1666666666666664E-2</v>
      </c>
      <c r="O20" s="388">
        <f>+'Tabela IIIa'!N27</f>
        <v>30</v>
      </c>
      <c r="P20" s="388">
        <f>+'Tabela IIIa'!O27</f>
        <v>2.167630057803468E-3</v>
      </c>
      <c r="Q20" s="388">
        <f>+'Tabela IIIa'!P27</f>
        <v>10</v>
      </c>
      <c r="R20" s="388">
        <f>+'Tabela IIIa'!Q27</f>
        <v>40</v>
      </c>
    </row>
    <row r="21" spans="1:18" x14ac:dyDescent="0.25">
      <c r="A21" s="322">
        <f>'Tabela I'!$G$2</f>
        <v>0</v>
      </c>
      <c r="B21" s="322">
        <f>'Tabela I'!$G$1</f>
        <v>2017</v>
      </c>
      <c r="C21" s="388" t="str">
        <f>+'Tabela IIIa'!B28</f>
        <v>Ivana Baković-Jukić</v>
      </c>
      <c r="D21" s="388" t="str">
        <f>+'Tabela IIIa'!C28</f>
        <v>Sudija</v>
      </c>
      <c r="E21" s="388" t="str">
        <f>+'Tabela IIIa'!D28</f>
        <v>Ocijenjen</v>
      </c>
      <c r="F21" s="388">
        <f>+'Tabela IIIa'!E28</f>
        <v>828</v>
      </c>
      <c r="G21" s="388">
        <f>+'Tabela IIIa'!F28</f>
        <v>27</v>
      </c>
      <c r="H21" s="388">
        <f>+'Tabela IIIa'!G28</f>
        <v>0</v>
      </c>
      <c r="I21" s="388">
        <f>+'Tabela IIIa'!H28</f>
        <v>26</v>
      </c>
      <c r="J21" s="388">
        <f>+'Tabela IIIa'!I28</f>
        <v>1</v>
      </c>
      <c r="K21" s="388">
        <f>+'Tabela IIIa'!J28</f>
        <v>0</v>
      </c>
      <c r="L21" s="388">
        <f>+'Tabela IIIa'!K28</f>
        <v>0</v>
      </c>
      <c r="M21" s="388">
        <f>+'Tabela IIIa'!L28</f>
        <v>0</v>
      </c>
      <c r="N21" s="388">
        <f>+'Tabela IIIa'!M28</f>
        <v>0</v>
      </c>
      <c r="O21" s="388">
        <f>+'Tabela IIIa'!N28</f>
        <v>30</v>
      </c>
      <c r="P21" s="388">
        <f>+'Tabela IIIa'!O28</f>
        <v>0</v>
      </c>
      <c r="Q21" s="388">
        <f>+'Tabela IIIa'!P28</f>
        <v>10</v>
      </c>
      <c r="R21" s="388">
        <f>+'Tabela IIIa'!Q28</f>
        <v>40</v>
      </c>
    </row>
    <row r="22" spans="1:18" x14ac:dyDescent="0.25">
      <c r="A22" s="322">
        <f>'Tabela I'!$G$2</f>
        <v>0</v>
      </c>
      <c r="B22" s="322">
        <f>'Tabela I'!$G$1</f>
        <v>2017</v>
      </c>
      <c r="C22" s="388" t="str">
        <f>+'Tabela IIIa'!B29</f>
        <v>Jasmina Omanović</v>
      </c>
      <c r="D22" s="388" t="str">
        <f>+'Tabela IIIa'!C29</f>
        <v>Sudija</v>
      </c>
      <c r="E22" s="388" t="str">
        <f>+'Tabela IIIa'!D29</f>
        <v>Ocijenjen</v>
      </c>
      <c r="F22" s="388">
        <f>+'Tabela IIIa'!E29</f>
        <v>1274</v>
      </c>
      <c r="G22" s="388">
        <f>+'Tabela IIIa'!F29</f>
        <v>33</v>
      </c>
      <c r="H22" s="388">
        <f>+'Tabela IIIa'!G29</f>
        <v>0</v>
      </c>
      <c r="I22" s="388">
        <f>+'Tabela IIIa'!H29</f>
        <v>30</v>
      </c>
      <c r="J22" s="388">
        <f>+'Tabela IIIa'!I29</f>
        <v>1</v>
      </c>
      <c r="K22" s="388">
        <f>+'Tabela IIIa'!J29</f>
        <v>0</v>
      </c>
      <c r="L22" s="388">
        <f>+'Tabela IIIa'!K29</f>
        <v>1</v>
      </c>
      <c r="M22" s="388">
        <f>+'Tabela IIIa'!L29</f>
        <v>1</v>
      </c>
      <c r="N22" s="388">
        <f>+'Tabela IIIa'!M29</f>
        <v>4.5454545454545456E-2</v>
      </c>
      <c r="O22" s="388">
        <f>+'Tabela IIIa'!N29</f>
        <v>30</v>
      </c>
      <c r="P22" s="388">
        <f>+'Tabela IIIa'!O29</f>
        <v>1.1773940345368916E-3</v>
      </c>
      <c r="Q22" s="388">
        <f>+'Tabela IIIa'!P29</f>
        <v>10</v>
      </c>
      <c r="R22" s="388">
        <f>+'Tabela IIIa'!Q29</f>
        <v>40</v>
      </c>
    </row>
    <row r="23" spans="1:18" ht="25.5" x14ac:dyDescent="0.25">
      <c r="A23" s="322">
        <f>'Tabela I'!$G$2</f>
        <v>0</v>
      </c>
      <c r="B23" s="322">
        <f>'Tabela I'!$G$1</f>
        <v>2017</v>
      </c>
      <c r="C23" s="388" t="str">
        <f>+'Tabela IIIa'!B30</f>
        <v>Kanita Kukić</v>
      </c>
      <c r="D23" s="388" t="str">
        <f>+'Tabela IIIa'!C30</f>
        <v>Sudija</v>
      </c>
      <c r="E23" s="388" t="str">
        <f>+'Tabela IIIa'!D30</f>
        <v>Nije ocijenjen</v>
      </c>
      <c r="F23" s="388">
        <f>+'Tabela IIIa'!E30</f>
        <v>285</v>
      </c>
      <c r="G23" s="388">
        <f>+'Tabela IIIa'!F30</f>
        <v>11</v>
      </c>
      <c r="H23" s="388">
        <f>+'Tabela IIIa'!G30</f>
        <v>0</v>
      </c>
      <c r="I23" s="388">
        <f>+'Tabela IIIa'!H30</f>
        <v>11</v>
      </c>
      <c r="J23" s="388">
        <f>+'Tabela IIIa'!I30</f>
        <v>0</v>
      </c>
      <c r="K23" s="388">
        <f>+'Tabela IIIa'!J30</f>
        <v>0</v>
      </c>
      <c r="L23" s="388">
        <f>+'Tabela IIIa'!K30</f>
        <v>0</v>
      </c>
      <c r="M23" s="388">
        <f>+'Tabela IIIa'!L30</f>
        <v>0</v>
      </c>
      <c r="N23" s="388" t="str">
        <f>+'Tabela IIIa'!M30</f>
        <v/>
      </c>
      <c r="O23" s="388" t="str">
        <f>+'Tabela IIIa'!N30</f>
        <v/>
      </c>
      <c r="P23" s="388" t="str">
        <f>+'Tabela IIIa'!O30</f>
        <v/>
      </c>
      <c r="Q23" s="388" t="str">
        <f>+'Tabela IIIa'!P30</f>
        <v/>
      </c>
      <c r="R23" s="388" t="str">
        <f>+'Tabela IIIa'!Q30</f>
        <v/>
      </c>
    </row>
    <row r="24" spans="1:18" ht="25.5" x14ac:dyDescent="0.25">
      <c r="A24" s="322">
        <f>'Tabela I'!$G$2</f>
        <v>0</v>
      </c>
      <c r="B24" s="322">
        <f>'Tabela I'!$G$1</f>
        <v>2017</v>
      </c>
      <c r="C24" s="388" t="str">
        <f>+'Tabela IIIa'!B31</f>
        <v>Maja Drino Škandro</v>
      </c>
      <c r="D24" s="388" t="str">
        <f>+'Tabela IIIa'!C31</f>
        <v>Sudija</v>
      </c>
      <c r="E24" s="388" t="str">
        <f>+'Tabela IIIa'!D31</f>
        <v>Nije ocijenjen</v>
      </c>
      <c r="F24" s="388">
        <f>+'Tabela IIIa'!E31</f>
        <v>329</v>
      </c>
      <c r="G24" s="388">
        <f>+'Tabela IIIa'!F31</f>
        <v>0</v>
      </c>
      <c r="H24" s="388">
        <f>+'Tabela IIIa'!G31</f>
        <v>0</v>
      </c>
      <c r="I24" s="388">
        <f>+'Tabela IIIa'!H31</f>
        <v>0</v>
      </c>
      <c r="J24" s="388">
        <f>+'Tabela IIIa'!I31</f>
        <v>0</v>
      </c>
      <c r="K24" s="388">
        <f>+'Tabela IIIa'!J31</f>
        <v>0</v>
      </c>
      <c r="L24" s="388">
        <f>+'Tabela IIIa'!K31</f>
        <v>0</v>
      </c>
      <c r="M24" s="388">
        <f>+'Tabela IIIa'!L31</f>
        <v>0</v>
      </c>
      <c r="N24" s="388" t="str">
        <f>+'Tabela IIIa'!M31</f>
        <v/>
      </c>
      <c r="O24" s="388" t="str">
        <f>+'Tabela IIIa'!N31</f>
        <v/>
      </c>
      <c r="P24" s="388" t="str">
        <f>+'Tabela IIIa'!O31</f>
        <v/>
      </c>
      <c r="Q24" s="388" t="str">
        <f>+'Tabela IIIa'!P31</f>
        <v/>
      </c>
      <c r="R24" s="388" t="str">
        <f>+'Tabela IIIa'!Q31</f>
        <v/>
      </c>
    </row>
    <row r="25" spans="1:18" x14ac:dyDescent="0.25">
      <c r="A25" s="322">
        <f>'Tabela I'!$G$2</f>
        <v>0</v>
      </c>
      <c r="B25" s="322">
        <f>'Tabela I'!$G$1</f>
        <v>2017</v>
      </c>
      <c r="C25" s="388" t="str">
        <f>+'Tabela IIIa'!B32</f>
        <v>Maja Šuput</v>
      </c>
      <c r="D25" s="388" t="str">
        <f>+'Tabela IIIa'!C32</f>
        <v>Sudija</v>
      </c>
      <c r="E25" s="388" t="str">
        <f>+'Tabela IIIa'!D32</f>
        <v>Ocijenjen</v>
      </c>
      <c r="F25" s="388">
        <f>+'Tabela IIIa'!E32</f>
        <v>798</v>
      </c>
      <c r="G25" s="388">
        <f>+'Tabela IIIa'!F32</f>
        <v>14</v>
      </c>
      <c r="H25" s="388">
        <f>+'Tabela IIIa'!G32</f>
        <v>0</v>
      </c>
      <c r="I25" s="388">
        <f>+'Tabela IIIa'!H32</f>
        <v>14</v>
      </c>
      <c r="J25" s="388">
        <f>+'Tabela IIIa'!I32</f>
        <v>0</v>
      </c>
      <c r="K25" s="388">
        <f>+'Tabela IIIa'!J32</f>
        <v>0</v>
      </c>
      <c r="L25" s="388">
        <f>+'Tabela IIIa'!K32</f>
        <v>0</v>
      </c>
      <c r="M25" s="388">
        <f>+'Tabela IIIa'!L32</f>
        <v>0</v>
      </c>
      <c r="N25" s="388">
        <f>+'Tabela IIIa'!M32</f>
        <v>0</v>
      </c>
      <c r="O25" s="388">
        <f>+'Tabela IIIa'!N32</f>
        <v>30</v>
      </c>
      <c r="P25" s="388">
        <f>+'Tabela IIIa'!O32</f>
        <v>0</v>
      </c>
      <c r="Q25" s="388">
        <f>+'Tabela IIIa'!P32</f>
        <v>10</v>
      </c>
      <c r="R25" s="388">
        <f>+'Tabela IIIa'!Q32</f>
        <v>40</v>
      </c>
    </row>
    <row r="26" spans="1:18" x14ac:dyDescent="0.25">
      <c r="A26" s="322">
        <f>'Tabela I'!$G$2</f>
        <v>0</v>
      </c>
      <c r="B26" s="322">
        <f>'Tabela I'!$G$1</f>
        <v>2017</v>
      </c>
      <c r="C26" s="388" t="str">
        <f>+'Tabela IIIa'!B33</f>
        <v>Marina Šapina</v>
      </c>
      <c r="D26" s="388" t="str">
        <f>+'Tabela IIIa'!C33</f>
        <v>Sudija</v>
      </c>
      <c r="E26" s="388" t="str">
        <f>+'Tabela IIIa'!D33</f>
        <v>Ocijenjen</v>
      </c>
      <c r="F26" s="388">
        <f>+'Tabela IIIa'!E33</f>
        <v>629</v>
      </c>
      <c r="G26" s="388">
        <f>+'Tabela IIIa'!F33</f>
        <v>37</v>
      </c>
      <c r="H26" s="388">
        <f>+'Tabela IIIa'!G33</f>
        <v>0</v>
      </c>
      <c r="I26" s="388">
        <f>+'Tabela IIIa'!H33</f>
        <v>33</v>
      </c>
      <c r="J26" s="388">
        <f>+'Tabela IIIa'!I33</f>
        <v>2</v>
      </c>
      <c r="K26" s="388">
        <f>+'Tabela IIIa'!J33</f>
        <v>0</v>
      </c>
      <c r="L26" s="388">
        <f>+'Tabela IIIa'!K33</f>
        <v>2</v>
      </c>
      <c r="M26" s="388">
        <f>+'Tabela IIIa'!L33</f>
        <v>0</v>
      </c>
      <c r="N26" s="388">
        <f>+'Tabela IIIa'!M33</f>
        <v>5.4054054054054057E-2</v>
      </c>
      <c r="O26" s="388">
        <f>+'Tabela IIIa'!N33</f>
        <v>30</v>
      </c>
      <c r="P26" s="388">
        <f>+'Tabela IIIa'!O33</f>
        <v>3.1796502384737681E-3</v>
      </c>
      <c r="Q26" s="388">
        <f>+'Tabela IIIa'!P33</f>
        <v>10</v>
      </c>
      <c r="R26" s="388">
        <f>+'Tabela IIIa'!Q33</f>
        <v>40</v>
      </c>
    </row>
    <row r="27" spans="1:18" x14ac:dyDescent="0.25">
      <c r="A27" s="322">
        <f>'Tabela I'!$G$2</f>
        <v>0</v>
      </c>
      <c r="B27" s="322">
        <f>'Tabela I'!$G$1</f>
        <v>2017</v>
      </c>
      <c r="C27" s="388" t="str">
        <f>+'Tabela IIIa'!B34</f>
        <v>Melisa Kovačević</v>
      </c>
      <c r="D27" s="388" t="str">
        <f>+'Tabela IIIa'!C34</f>
        <v>Sudija</v>
      </c>
      <c r="E27" s="388" t="str">
        <f>+'Tabela IIIa'!D34</f>
        <v>Ocijenjen</v>
      </c>
      <c r="F27" s="388">
        <f>+'Tabela IIIa'!E34</f>
        <v>1106</v>
      </c>
      <c r="G27" s="388">
        <f>+'Tabela IIIa'!F34</f>
        <v>34</v>
      </c>
      <c r="H27" s="388">
        <f>+'Tabela IIIa'!G34</f>
        <v>0</v>
      </c>
      <c r="I27" s="388">
        <f>+'Tabela IIIa'!H34</f>
        <v>29</v>
      </c>
      <c r="J27" s="388">
        <f>+'Tabela IIIa'!I34</f>
        <v>2</v>
      </c>
      <c r="K27" s="388">
        <f>+'Tabela IIIa'!J34</f>
        <v>0</v>
      </c>
      <c r="L27" s="388">
        <f>+'Tabela IIIa'!K34</f>
        <v>3</v>
      </c>
      <c r="M27" s="388">
        <f>+'Tabela IIIa'!L34</f>
        <v>0</v>
      </c>
      <c r="N27" s="388">
        <f>+'Tabela IIIa'!M34</f>
        <v>8.8235294117647065E-2</v>
      </c>
      <c r="O27" s="388">
        <f>+'Tabela IIIa'!N34</f>
        <v>30</v>
      </c>
      <c r="P27" s="388">
        <f>+'Tabela IIIa'!O34</f>
        <v>2.7124773960216998E-3</v>
      </c>
      <c r="Q27" s="388">
        <f>+'Tabela IIIa'!P34</f>
        <v>10</v>
      </c>
      <c r="R27" s="388">
        <f>+'Tabela IIIa'!Q34</f>
        <v>40</v>
      </c>
    </row>
    <row r="28" spans="1:18" ht="25.5" x14ac:dyDescent="0.25">
      <c r="A28" s="322">
        <f>'Tabela I'!$G$2</f>
        <v>0</v>
      </c>
      <c r="B28" s="322">
        <f>'Tabela I'!$G$1</f>
        <v>2017</v>
      </c>
      <c r="C28" s="388" t="str">
        <f>+'Tabela IIIa'!B35</f>
        <v>Nermina Hadžiahmetović</v>
      </c>
      <c r="D28" s="388" t="str">
        <f>+'Tabela IIIa'!C35</f>
        <v>Sudija</v>
      </c>
      <c r="E28" s="388" t="str">
        <f>+'Tabela IIIa'!D35</f>
        <v>Ocijenjen</v>
      </c>
      <c r="F28" s="388">
        <f>+'Tabela IIIa'!E35</f>
        <v>658</v>
      </c>
      <c r="G28" s="388">
        <f>+'Tabela IIIa'!F35</f>
        <v>15</v>
      </c>
      <c r="H28" s="388">
        <f>+'Tabela IIIa'!G35</f>
        <v>0</v>
      </c>
      <c r="I28" s="388">
        <f>+'Tabela IIIa'!H35</f>
        <v>15</v>
      </c>
      <c r="J28" s="388">
        <f>+'Tabela IIIa'!I35</f>
        <v>0</v>
      </c>
      <c r="K28" s="388">
        <f>+'Tabela IIIa'!J35</f>
        <v>0</v>
      </c>
      <c r="L28" s="388">
        <f>+'Tabela IIIa'!K35</f>
        <v>0</v>
      </c>
      <c r="M28" s="388">
        <f>+'Tabela IIIa'!L35</f>
        <v>0</v>
      </c>
      <c r="N28" s="388">
        <f>+'Tabela IIIa'!M35</f>
        <v>0</v>
      </c>
      <c r="O28" s="388">
        <f>+'Tabela IIIa'!N35</f>
        <v>30</v>
      </c>
      <c r="P28" s="388">
        <f>+'Tabela IIIa'!O35</f>
        <v>0</v>
      </c>
      <c r="Q28" s="388">
        <f>+'Tabela IIIa'!P35</f>
        <v>10</v>
      </c>
      <c r="R28" s="388">
        <f>+'Tabela IIIa'!Q35</f>
        <v>40</v>
      </c>
    </row>
    <row r="29" spans="1:18" x14ac:dyDescent="0.25">
      <c r="A29" s="322">
        <f>'Tabela I'!$G$2</f>
        <v>0</v>
      </c>
      <c r="B29" s="322">
        <f>'Tabela I'!$G$1</f>
        <v>2017</v>
      </c>
      <c r="C29" s="388" t="str">
        <f>+'Tabela IIIa'!B36</f>
        <v>Rankica Jerković</v>
      </c>
      <c r="D29" s="388" t="str">
        <f>+'Tabela IIIa'!C36</f>
        <v>Sudija</v>
      </c>
      <c r="E29" s="388" t="str">
        <f>+'Tabela IIIa'!D36</f>
        <v>Ocijenjen</v>
      </c>
      <c r="F29" s="388">
        <f>+'Tabela IIIa'!E36</f>
        <v>258</v>
      </c>
      <c r="G29" s="388">
        <f>+'Tabela IIIa'!F36</f>
        <v>46</v>
      </c>
      <c r="H29" s="388">
        <f>+'Tabela IIIa'!G36</f>
        <v>0</v>
      </c>
      <c r="I29" s="388">
        <f>+'Tabela IIIa'!H36</f>
        <v>42</v>
      </c>
      <c r="J29" s="388">
        <f>+'Tabela IIIa'!I36</f>
        <v>4</v>
      </c>
      <c r="K29" s="388">
        <f>+'Tabela IIIa'!J36</f>
        <v>0</v>
      </c>
      <c r="L29" s="388">
        <f>+'Tabela IIIa'!K36</f>
        <v>0</v>
      </c>
      <c r="M29" s="388">
        <f>+'Tabela IIIa'!L36</f>
        <v>0</v>
      </c>
      <c r="N29" s="388">
        <f>+'Tabela IIIa'!M36</f>
        <v>0</v>
      </c>
      <c r="O29" s="388">
        <f>+'Tabela IIIa'!N36</f>
        <v>30</v>
      </c>
      <c r="P29" s="388">
        <f>+'Tabela IIIa'!O36</f>
        <v>0</v>
      </c>
      <c r="Q29" s="388">
        <f>+'Tabela IIIa'!P36</f>
        <v>10</v>
      </c>
      <c r="R29" s="388">
        <f>+'Tabela IIIa'!Q36</f>
        <v>40</v>
      </c>
    </row>
    <row r="30" spans="1:18" x14ac:dyDescent="0.25">
      <c r="A30" s="322">
        <f>'Tabela I'!$G$2</f>
        <v>0</v>
      </c>
      <c r="B30" s="322">
        <f>'Tabela I'!$G$1</f>
        <v>2017</v>
      </c>
      <c r="C30" s="388" t="str">
        <f>+'Tabela IIIa'!B37</f>
        <v>Sabrija Agić</v>
      </c>
      <c r="D30" s="388" t="str">
        <f>+'Tabela IIIa'!C37</f>
        <v>Sudija</v>
      </c>
      <c r="E30" s="388" t="str">
        <f>+'Tabela IIIa'!D37</f>
        <v>Ocijenjen</v>
      </c>
      <c r="F30" s="388">
        <f>+'Tabela IIIa'!E37</f>
        <v>441</v>
      </c>
      <c r="G30" s="388">
        <f>+'Tabela IIIa'!F37</f>
        <v>62</v>
      </c>
      <c r="H30" s="388">
        <f>+'Tabela IIIa'!G37</f>
        <v>0</v>
      </c>
      <c r="I30" s="388">
        <f>+'Tabela IIIa'!H37</f>
        <v>57</v>
      </c>
      <c r="J30" s="388">
        <f>+'Tabela IIIa'!I37</f>
        <v>1</v>
      </c>
      <c r="K30" s="388">
        <f>+'Tabela IIIa'!J37</f>
        <v>0</v>
      </c>
      <c r="L30" s="388">
        <f>+'Tabela IIIa'!K37</f>
        <v>4</v>
      </c>
      <c r="M30" s="388">
        <f>+'Tabela IIIa'!L37</f>
        <v>0</v>
      </c>
      <c r="N30" s="388">
        <f>+'Tabela IIIa'!M37</f>
        <v>6.4516129032258063E-2</v>
      </c>
      <c r="O30" s="388">
        <f>+'Tabela IIIa'!N37</f>
        <v>30</v>
      </c>
      <c r="P30" s="388">
        <f>+'Tabela IIIa'!O37</f>
        <v>9.0702947845804991E-3</v>
      </c>
      <c r="Q30" s="388">
        <f>+'Tabela IIIa'!P37</f>
        <v>10</v>
      </c>
      <c r="R30" s="388">
        <f>+'Tabela IIIa'!Q37</f>
        <v>40</v>
      </c>
    </row>
    <row r="31" spans="1:18" x14ac:dyDescent="0.25">
      <c r="A31" s="322">
        <f>'Tabela I'!$G$2</f>
        <v>0</v>
      </c>
      <c r="B31" s="322">
        <f>'Tabela I'!$G$1</f>
        <v>2017</v>
      </c>
      <c r="C31" s="388" t="str">
        <f>+'Tabela IIIa'!B38</f>
        <v>Samra Spahić-Drino</v>
      </c>
      <c r="D31" s="388" t="str">
        <f>+'Tabela IIIa'!C38</f>
        <v>Sudija</v>
      </c>
      <c r="E31" s="388" t="str">
        <f>+'Tabela IIIa'!D38</f>
        <v>Ocijenjen</v>
      </c>
      <c r="F31" s="388">
        <f>+'Tabela IIIa'!E38</f>
        <v>1264</v>
      </c>
      <c r="G31" s="388">
        <f>+'Tabela IIIa'!F38</f>
        <v>48</v>
      </c>
      <c r="H31" s="388">
        <f>+'Tabela IIIa'!G38</f>
        <v>0</v>
      </c>
      <c r="I31" s="388">
        <f>+'Tabela IIIa'!H38</f>
        <v>43</v>
      </c>
      <c r="J31" s="388">
        <f>+'Tabela IIIa'!I38</f>
        <v>2</v>
      </c>
      <c r="K31" s="388">
        <f>+'Tabela IIIa'!J38</f>
        <v>0</v>
      </c>
      <c r="L31" s="388">
        <f>+'Tabela IIIa'!K38</f>
        <v>2</v>
      </c>
      <c r="M31" s="388">
        <f>+'Tabela IIIa'!L38</f>
        <v>1</v>
      </c>
      <c r="N31" s="388">
        <f>+'Tabela IIIa'!M38</f>
        <v>5.2083333333333336E-2</v>
      </c>
      <c r="O31" s="388">
        <f>+'Tabela IIIa'!N38</f>
        <v>30</v>
      </c>
      <c r="P31" s="388">
        <f>+'Tabela IIIa'!O38</f>
        <v>1.9778481012658229E-3</v>
      </c>
      <c r="Q31" s="388">
        <f>+'Tabela IIIa'!P38</f>
        <v>10</v>
      </c>
      <c r="R31" s="388">
        <f>+'Tabela IIIa'!Q38</f>
        <v>40</v>
      </c>
    </row>
    <row r="32" spans="1:18" x14ac:dyDescent="0.25">
      <c r="A32" s="322">
        <f>'Tabela I'!$G$2</f>
        <v>0</v>
      </c>
      <c r="B32" s="322">
        <f>'Tabela I'!$G$1</f>
        <v>2017</v>
      </c>
      <c r="C32" s="388" t="str">
        <f>+'Tabela IIIa'!B39</f>
        <v>Sanela Popović</v>
      </c>
      <c r="D32" s="388" t="str">
        <f>+'Tabela IIIa'!C39</f>
        <v>Sudija</v>
      </c>
      <c r="E32" s="388" t="str">
        <f>+'Tabela IIIa'!D39</f>
        <v>Ocijenjen</v>
      </c>
      <c r="F32" s="388">
        <f>+'Tabela IIIa'!E39</f>
        <v>1348</v>
      </c>
      <c r="G32" s="388">
        <f>+'Tabela IIIa'!F39</f>
        <v>35</v>
      </c>
      <c r="H32" s="388">
        <f>+'Tabela IIIa'!G39</f>
        <v>0</v>
      </c>
      <c r="I32" s="388">
        <f>+'Tabela IIIa'!H39</f>
        <v>30</v>
      </c>
      <c r="J32" s="388">
        <f>+'Tabela IIIa'!I39</f>
        <v>4</v>
      </c>
      <c r="K32" s="388">
        <f>+'Tabela IIIa'!J39</f>
        <v>0</v>
      </c>
      <c r="L32" s="388">
        <f>+'Tabela IIIa'!K39</f>
        <v>0</v>
      </c>
      <c r="M32" s="388">
        <f>+'Tabela IIIa'!L39</f>
        <v>1</v>
      </c>
      <c r="N32" s="388">
        <f>+'Tabela IIIa'!M39</f>
        <v>1.4285714285714285E-2</v>
      </c>
      <c r="O32" s="388">
        <f>+'Tabela IIIa'!N39</f>
        <v>30</v>
      </c>
      <c r="P32" s="388">
        <f>+'Tabela IIIa'!O39</f>
        <v>3.70919881305638E-4</v>
      </c>
      <c r="Q32" s="388">
        <f>+'Tabela IIIa'!P39</f>
        <v>10</v>
      </c>
      <c r="R32" s="388">
        <f>+'Tabela IIIa'!Q39</f>
        <v>40</v>
      </c>
    </row>
    <row r="33" spans="1:21" ht="38.25" x14ac:dyDescent="0.25">
      <c r="A33" s="322">
        <f>'Tabela I'!$G$2</f>
        <v>0</v>
      </c>
      <c r="B33" s="322">
        <f>'Tabela I'!$G$1</f>
        <v>2017</v>
      </c>
      <c r="C33" s="388" t="str">
        <f>+'Tabela IIIa'!B40</f>
        <v>Olivera Križanović</v>
      </c>
      <c r="D33" s="388" t="str">
        <f>+'Tabela IIIa'!C40</f>
        <v>Stručni saradnik</v>
      </c>
      <c r="E33" s="388" t="str">
        <f>+'Tabela IIIa'!D40</f>
        <v>Ocijenjen</v>
      </c>
      <c r="F33" s="388">
        <f>+'Tabela IIIa'!E40</f>
        <v>1206</v>
      </c>
      <c r="G33" s="388">
        <f>+'Tabela IIIa'!F40</f>
        <v>4</v>
      </c>
      <c r="H33" s="388">
        <f>+'Tabela IIIa'!G40</f>
        <v>0</v>
      </c>
      <c r="I33" s="388">
        <f>+'Tabela IIIa'!H40</f>
        <v>3</v>
      </c>
      <c r="J33" s="388">
        <f>+'Tabela IIIa'!I40</f>
        <v>1</v>
      </c>
      <c r="K33" s="388">
        <f>+'Tabela IIIa'!J40</f>
        <v>0</v>
      </c>
      <c r="L33" s="388">
        <f>+'Tabela IIIa'!K40</f>
        <v>0</v>
      </c>
      <c r="M33" s="388">
        <f>+'Tabela IIIa'!L40</f>
        <v>0</v>
      </c>
      <c r="N33" s="388" t="str">
        <f>+'Tabela IIIa'!M40</f>
        <v>Član 16. stav 5. Kriterija</v>
      </c>
      <c r="O33" s="388" t="str">
        <f>+'Tabela IIIa'!N40</f>
        <v/>
      </c>
      <c r="P33" s="388">
        <f>+'Tabela IIIa'!O40</f>
        <v>0</v>
      </c>
      <c r="Q33" s="388">
        <f>+'Tabela IIIa'!P40</f>
        <v>10</v>
      </c>
      <c r="R33" s="388">
        <f>+'Tabela IIIa'!Q40</f>
        <v>10</v>
      </c>
    </row>
    <row r="34" spans="1:21" x14ac:dyDescent="0.25">
      <c r="A34" s="322">
        <f>'Tabela I'!$G$2</f>
        <v>0</v>
      </c>
      <c r="B34" s="322">
        <f>'Tabela I'!$G$1</f>
        <v>2017</v>
      </c>
      <c r="C34" s="388" t="str">
        <f>+'Tabela IIIa'!B41</f>
        <v>Sanjin Mulabegović</v>
      </c>
      <c r="D34" s="388" t="str">
        <f>+'Tabela IIIa'!C41</f>
        <v>Stručni saradnik</v>
      </c>
      <c r="E34" s="388" t="str">
        <f>+'Tabela IIIa'!D41</f>
        <v>Ocijenjen</v>
      </c>
      <c r="F34" s="388">
        <f>+'Tabela IIIa'!E41</f>
        <v>913</v>
      </c>
      <c r="G34" s="388">
        <f>+'Tabela IIIa'!F41</f>
        <v>11</v>
      </c>
      <c r="H34" s="388">
        <f>+'Tabela IIIa'!G41</f>
        <v>0</v>
      </c>
      <c r="I34" s="388">
        <f>+'Tabela IIIa'!H41</f>
        <v>10</v>
      </c>
      <c r="J34" s="388">
        <f>+'Tabela IIIa'!I41</f>
        <v>0</v>
      </c>
      <c r="K34" s="388">
        <f>+'Tabela IIIa'!J41</f>
        <v>0</v>
      </c>
      <c r="L34" s="388">
        <f>+'Tabela IIIa'!K41</f>
        <v>1</v>
      </c>
      <c r="M34" s="388">
        <f>+'Tabela IIIa'!L41</f>
        <v>0</v>
      </c>
      <c r="N34" s="388">
        <f>+'Tabela IIIa'!M41</f>
        <v>9.0909090909090912E-2</v>
      </c>
      <c r="O34" s="388">
        <f>+'Tabela IIIa'!N41</f>
        <v>30</v>
      </c>
      <c r="P34" s="388">
        <f>+'Tabela IIIa'!O41</f>
        <v>1.0952902519167579E-3</v>
      </c>
      <c r="Q34" s="388">
        <f>+'Tabela IIIa'!P41</f>
        <v>10</v>
      </c>
      <c r="R34" s="388">
        <f>+'Tabela IIIa'!Q41</f>
        <v>40</v>
      </c>
    </row>
    <row r="35" spans="1:21" ht="25.5" x14ac:dyDescent="0.25">
      <c r="A35" s="322">
        <f>'Tabela I'!$G$2</f>
        <v>0</v>
      </c>
      <c r="B35" s="322">
        <f>'Tabela I'!$G$1</f>
        <v>2017</v>
      </c>
      <c r="C35" s="388" t="str">
        <f>+'Tabela IIIa'!B42</f>
        <v>Đenita Kurbegović-Huseinspahić</v>
      </c>
      <c r="D35" s="388" t="str">
        <f>+'Tabela IIIa'!C42</f>
        <v>Stručni saradnik</v>
      </c>
      <c r="E35" s="388" t="str">
        <f>+'Tabela IIIa'!D42</f>
        <v>Ocijenjen</v>
      </c>
      <c r="F35" s="388">
        <f>+'Tabela IIIa'!E42</f>
        <v>1153</v>
      </c>
      <c r="G35" s="388">
        <f>+'Tabela IIIa'!F42</f>
        <v>20</v>
      </c>
      <c r="H35" s="388">
        <f>+'Tabela IIIa'!G42</f>
        <v>0</v>
      </c>
      <c r="I35" s="388">
        <f>+'Tabela IIIa'!H42</f>
        <v>20</v>
      </c>
      <c r="J35" s="388">
        <f>+'Tabela IIIa'!I42</f>
        <v>0</v>
      </c>
      <c r="K35" s="388">
        <f>+'Tabela IIIa'!J42</f>
        <v>0</v>
      </c>
      <c r="L35" s="388">
        <f>+'Tabela IIIa'!K42</f>
        <v>0</v>
      </c>
      <c r="M35" s="388">
        <f>+'Tabela IIIa'!L42</f>
        <v>0</v>
      </c>
      <c r="N35" s="388">
        <f>+'Tabela IIIa'!M42</f>
        <v>0</v>
      </c>
      <c r="O35" s="388">
        <f>+'Tabela IIIa'!N42</f>
        <v>30</v>
      </c>
      <c r="P35" s="388">
        <f>+'Tabela IIIa'!O42</f>
        <v>0</v>
      </c>
      <c r="Q35" s="388">
        <f>+'Tabela IIIa'!P42</f>
        <v>10</v>
      </c>
      <c r="R35" s="388">
        <f>+'Tabela IIIa'!Q42</f>
        <v>40</v>
      </c>
    </row>
    <row r="36" spans="1:21" x14ac:dyDescent="0.25">
      <c r="A36" s="322">
        <f>'Tabela I'!$G$2</f>
        <v>0</v>
      </c>
      <c r="B36" s="322">
        <f>'Tabela I'!$G$1</f>
        <v>2017</v>
      </c>
      <c r="C36" s="388" t="str">
        <f>+'Tabela IIIa'!B43</f>
        <v>Ivana Bukvić</v>
      </c>
      <c r="D36" s="388" t="str">
        <f>+'Tabela IIIa'!C43</f>
        <v>Stručni saradnik</v>
      </c>
      <c r="E36" s="388" t="str">
        <f>+'Tabela IIIa'!D43</f>
        <v>Ocijenjen</v>
      </c>
      <c r="F36" s="388">
        <f>+'Tabela IIIa'!E43</f>
        <v>1331</v>
      </c>
      <c r="G36" s="388">
        <f>+'Tabela IIIa'!F43</f>
        <v>29</v>
      </c>
      <c r="H36" s="388">
        <f>+'Tabela IIIa'!G43</f>
        <v>0</v>
      </c>
      <c r="I36" s="388">
        <f>+'Tabela IIIa'!H43</f>
        <v>28</v>
      </c>
      <c r="J36" s="388">
        <f>+'Tabela IIIa'!I43</f>
        <v>1</v>
      </c>
      <c r="K36" s="388">
        <f>+'Tabela IIIa'!J43</f>
        <v>0</v>
      </c>
      <c r="L36" s="388">
        <f>+'Tabela IIIa'!K43</f>
        <v>0</v>
      </c>
      <c r="M36" s="388">
        <f>+'Tabela IIIa'!L43</f>
        <v>0</v>
      </c>
      <c r="N36" s="388">
        <f>+'Tabela IIIa'!M43</f>
        <v>0</v>
      </c>
      <c r="O36" s="388">
        <f>+'Tabela IIIa'!N43</f>
        <v>30</v>
      </c>
      <c r="P36" s="388">
        <f>+'Tabela IIIa'!O43</f>
        <v>0</v>
      </c>
      <c r="Q36" s="388">
        <f>+'Tabela IIIa'!P43</f>
        <v>10</v>
      </c>
      <c r="R36" s="388">
        <f>+'Tabela IIIa'!Q43</f>
        <v>40</v>
      </c>
    </row>
    <row r="37" spans="1:21" x14ac:dyDescent="0.25">
      <c r="A37" s="322">
        <f>'Tabela I'!$G$2</f>
        <v>0</v>
      </c>
      <c r="B37" s="322">
        <f>'Tabela I'!$G$1</f>
        <v>2017</v>
      </c>
      <c r="C37" s="388" t="str">
        <f>+'Tabela IIIa'!B44</f>
        <v>Amela Balić</v>
      </c>
      <c r="D37" s="388" t="str">
        <f>+'Tabela IIIa'!C44</f>
        <v>Stručni saradnik</v>
      </c>
      <c r="E37" s="388" t="str">
        <f>+'Tabela IIIa'!D44</f>
        <v>Ocijenjen</v>
      </c>
      <c r="F37" s="388">
        <f>+'Tabela IIIa'!E44</f>
        <v>1439</v>
      </c>
      <c r="G37" s="388">
        <f>+'Tabela IIIa'!F44</f>
        <v>28</v>
      </c>
      <c r="H37" s="388">
        <f>+'Tabela IIIa'!G44</f>
        <v>0</v>
      </c>
      <c r="I37" s="388">
        <f>+'Tabela IIIa'!H44</f>
        <v>25</v>
      </c>
      <c r="J37" s="388">
        <f>+'Tabela IIIa'!I44</f>
        <v>0</v>
      </c>
      <c r="K37" s="388">
        <f>+'Tabela IIIa'!J44</f>
        <v>0</v>
      </c>
      <c r="L37" s="388">
        <f>+'Tabela IIIa'!K44</f>
        <v>3</v>
      </c>
      <c r="M37" s="388">
        <f>+'Tabela IIIa'!L44</f>
        <v>0</v>
      </c>
      <c r="N37" s="388">
        <f>+'Tabela IIIa'!M44</f>
        <v>0.10714285714285714</v>
      </c>
      <c r="O37" s="388">
        <f>+'Tabela IIIa'!N44</f>
        <v>24</v>
      </c>
      <c r="P37" s="388">
        <f>+'Tabela IIIa'!O44</f>
        <v>2.0847810979847115E-3</v>
      </c>
      <c r="Q37" s="388">
        <f>+'Tabela IIIa'!P44</f>
        <v>10</v>
      </c>
      <c r="R37" s="388">
        <f>+'Tabela IIIa'!Q44</f>
        <v>34</v>
      </c>
    </row>
    <row r="38" spans="1:21" x14ac:dyDescent="0.25">
      <c r="A38" s="322">
        <f>'Tabela I'!$G$2</f>
        <v>0</v>
      </c>
      <c r="B38" s="322">
        <f>'Tabela I'!$G$1</f>
        <v>2017</v>
      </c>
      <c r="C38" s="388" t="str">
        <f>+'Tabela IIIa'!B45</f>
        <v>Armina Mušinović</v>
      </c>
      <c r="D38" s="388" t="str">
        <f>+'Tabela IIIa'!C45</f>
        <v>Stručni saradnik</v>
      </c>
      <c r="E38" s="388" t="str">
        <f>+'Tabela IIIa'!D45</f>
        <v>Ocijenjen</v>
      </c>
      <c r="F38" s="388">
        <f>+'Tabela IIIa'!E45</f>
        <v>2033</v>
      </c>
      <c r="G38" s="388">
        <f>+'Tabela IIIa'!F45</f>
        <v>44</v>
      </c>
      <c r="H38" s="388">
        <f>+'Tabela IIIa'!G45</f>
        <v>0</v>
      </c>
      <c r="I38" s="388">
        <f>+'Tabela IIIa'!H45</f>
        <v>43</v>
      </c>
      <c r="J38" s="388">
        <f>+'Tabela IIIa'!I45</f>
        <v>0</v>
      </c>
      <c r="K38" s="388">
        <f>+'Tabela IIIa'!J45</f>
        <v>0</v>
      </c>
      <c r="L38" s="388">
        <f>+'Tabela IIIa'!K45</f>
        <v>1</v>
      </c>
      <c r="M38" s="388">
        <f>+'Tabela IIIa'!L45</f>
        <v>0</v>
      </c>
      <c r="N38" s="388">
        <f>+'Tabela IIIa'!M45</f>
        <v>2.2727272727272728E-2</v>
      </c>
      <c r="O38" s="388">
        <f>+'Tabela IIIa'!N45</f>
        <v>30</v>
      </c>
      <c r="P38" s="388">
        <f>+'Tabela IIIa'!O45</f>
        <v>4.9188391539596653E-4</v>
      </c>
      <c r="Q38" s="388">
        <f>+'Tabela IIIa'!P45</f>
        <v>10</v>
      </c>
      <c r="R38" s="388">
        <f>+'Tabela IIIa'!Q45</f>
        <v>40</v>
      </c>
    </row>
    <row r="39" spans="1:21" x14ac:dyDescent="0.25">
      <c r="A39" s="322">
        <f>'Tabela I'!$G$2</f>
        <v>0</v>
      </c>
      <c r="B39" s="322">
        <f>'Tabela I'!$G$1</f>
        <v>2017</v>
      </c>
      <c r="C39" s="388" t="str">
        <f>+'Tabela IIIa'!B46</f>
        <v>Sandra Aldobašić</v>
      </c>
      <c r="D39" s="388" t="str">
        <f>+'Tabela IIIa'!C46</f>
        <v>Stručni saradnik</v>
      </c>
      <c r="E39" s="388" t="str">
        <f>+'Tabela IIIa'!D46</f>
        <v>Ocijenjen</v>
      </c>
      <c r="F39" s="388">
        <f>+'Tabela IIIa'!E46</f>
        <v>1093</v>
      </c>
      <c r="G39" s="388">
        <f>+'Tabela IIIa'!F46</f>
        <v>22</v>
      </c>
      <c r="H39" s="388">
        <f>+'Tabela IIIa'!G46</f>
        <v>0</v>
      </c>
      <c r="I39" s="388">
        <f>+'Tabela IIIa'!H46</f>
        <v>22</v>
      </c>
      <c r="J39" s="388">
        <f>+'Tabela IIIa'!I46</f>
        <v>0</v>
      </c>
      <c r="K39" s="388">
        <f>+'Tabela IIIa'!J46</f>
        <v>0</v>
      </c>
      <c r="L39" s="388">
        <f>+'Tabela IIIa'!K46</f>
        <v>0</v>
      </c>
      <c r="M39" s="388">
        <f>+'Tabela IIIa'!L46</f>
        <v>0</v>
      </c>
      <c r="N39" s="388">
        <f>+'Tabela IIIa'!M46</f>
        <v>0</v>
      </c>
      <c r="O39" s="388">
        <f>+'Tabela IIIa'!N46</f>
        <v>30</v>
      </c>
      <c r="P39" s="388">
        <f>+'Tabela IIIa'!O46</f>
        <v>0</v>
      </c>
      <c r="Q39" s="388">
        <f>+'Tabela IIIa'!P46</f>
        <v>10</v>
      </c>
      <c r="R39" s="388">
        <f>+'Tabela IIIa'!Q46</f>
        <v>40</v>
      </c>
    </row>
    <row r="40" spans="1:21" x14ac:dyDescent="0.25">
      <c r="A40" s="322">
        <f>'Tabela I'!$G$2</f>
        <v>0</v>
      </c>
      <c r="B40" s="322">
        <f>'Tabela I'!$G$1</f>
        <v>2017</v>
      </c>
      <c r="C40" s="388" t="str">
        <f>+'Tabela IIIa'!B47</f>
        <v>Miralem Dedić</v>
      </c>
      <c r="D40" s="388" t="str">
        <f>+'Tabela IIIa'!C47</f>
        <v>Sudija</v>
      </c>
      <c r="E40" s="388" t="str">
        <f>+'Tabela IIIa'!D47</f>
        <v>Ocijenjen</v>
      </c>
      <c r="F40" s="388">
        <f>+'Tabela IIIa'!E47</f>
        <v>984</v>
      </c>
      <c r="G40" s="388">
        <f>+'Tabela IIIa'!F47</f>
        <v>43</v>
      </c>
      <c r="H40" s="388">
        <f>+'Tabela IIIa'!G47</f>
        <v>0</v>
      </c>
      <c r="I40" s="388">
        <f>+'Tabela IIIa'!H47</f>
        <v>39</v>
      </c>
      <c r="J40" s="388">
        <f>+'Tabela IIIa'!I47</f>
        <v>2</v>
      </c>
      <c r="K40" s="388">
        <f>+'Tabela IIIa'!J47</f>
        <v>0</v>
      </c>
      <c r="L40" s="388">
        <f>+'Tabela IIIa'!K47</f>
        <v>2</v>
      </c>
      <c r="M40" s="388">
        <f>+'Tabela IIIa'!L47</f>
        <v>0</v>
      </c>
      <c r="N40" s="388">
        <f>+'Tabela IIIa'!M47</f>
        <v>4.6511627906976744E-2</v>
      </c>
      <c r="O40" s="388">
        <f>+'Tabela IIIa'!N47</f>
        <v>30</v>
      </c>
      <c r="P40" s="388">
        <f>+'Tabela IIIa'!O47</f>
        <v>2.0325203252032522E-3</v>
      </c>
      <c r="Q40" s="388">
        <f>+'Tabela IIIa'!P47</f>
        <v>10</v>
      </c>
      <c r="R40" s="388">
        <f>+'Tabela IIIa'!Q47</f>
        <v>40</v>
      </c>
    </row>
    <row r="41" spans="1:21" x14ac:dyDescent="0.25">
      <c r="A41" s="322">
        <f>'Tabela I'!$G$2</f>
        <v>0</v>
      </c>
      <c r="B41" s="322">
        <f>'Tabela I'!$G$1</f>
        <v>2017</v>
      </c>
      <c r="C41" s="388" t="str">
        <f>+'Tabela IIIa'!B48</f>
        <v>Srećko Kokor</v>
      </c>
      <c r="D41" s="388" t="str">
        <f>+'Tabela IIIa'!C48</f>
        <v>Sudija</v>
      </c>
      <c r="E41" s="388" t="str">
        <f>+'Tabela IIIa'!D48</f>
        <v>Ocijenjen</v>
      </c>
      <c r="F41" s="388">
        <f>+'Tabela IIIa'!E48</f>
        <v>284</v>
      </c>
      <c r="G41" s="388">
        <f>+'Tabela IIIa'!F48</f>
        <v>74</v>
      </c>
      <c r="H41" s="388">
        <f>+'Tabela IIIa'!G48</f>
        <v>0</v>
      </c>
      <c r="I41" s="388">
        <f>+'Tabela IIIa'!H48</f>
        <v>68</v>
      </c>
      <c r="J41" s="388">
        <f>+'Tabela IIIa'!I48</f>
        <v>4</v>
      </c>
      <c r="K41" s="388">
        <f>+'Tabela IIIa'!J48</f>
        <v>0</v>
      </c>
      <c r="L41" s="388">
        <f>+'Tabela IIIa'!K48</f>
        <v>2</v>
      </c>
      <c r="M41" s="388">
        <f>+'Tabela IIIa'!L48</f>
        <v>0</v>
      </c>
      <c r="N41" s="388">
        <f>+'Tabela IIIa'!M48</f>
        <v>2.7027027027027029E-2</v>
      </c>
      <c r="O41" s="388">
        <f>+'Tabela IIIa'!N48</f>
        <v>30</v>
      </c>
      <c r="P41" s="388">
        <f>+'Tabela IIIa'!O48</f>
        <v>7.0422535211267607E-3</v>
      </c>
      <c r="Q41" s="388">
        <f>+'Tabela IIIa'!P48</f>
        <v>10</v>
      </c>
      <c r="R41" s="388">
        <f>+'Tabela IIIa'!Q48</f>
        <v>40</v>
      </c>
    </row>
    <row r="42" spans="1:21" ht="25.5" x14ac:dyDescent="0.25">
      <c r="A42" s="322">
        <f>'Tabela I'!$G$2</f>
        <v>0</v>
      </c>
      <c r="B42" s="322">
        <f>'Tabela I'!$G$1</f>
        <v>2017</v>
      </c>
      <c r="C42" s="388" t="str">
        <f>+'Tabela IIIa'!B49</f>
        <v>Nina Makivić</v>
      </c>
      <c r="D42" s="388" t="str">
        <f>+'Tabela IIIa'!C49</f>
        <v>Sudija</v>
      </c>
      <c r="E42" s="388" t="str">
        <f>+'Tabela IIIa'!D49</f>
        <v>Nije ocijenjen</v>
      </c>
      <c r="F42" s="388">
        <f>+'Tabela IIIa'!E49</f>
        <v>0</v>
      </c>
      <c r="G42" s="388">
        <f>+'Tabela IIIa'!F49</f>
        <v>6</v>
      </c>
      <c r="H42" s="388">
        <f>+'Tabela IIIa'!G49</f>
        <v>0</v>
      </c>
      <c r="I42" s="388">
        <f>+'Tabela IIIa'!H49</f>
        <v>3</v>
      </c>
      <c r="J42" s="388">
        <f>+'Tabela IIIa'!I49</f>
        <v>2</v>
      </c>
      <c r="K42" s="388">
        <f>+'Tabela IIIa'!J49</f>
        <v>0</v>
      </c>
      <c r="L42" s="388">
        <f>+'Tabela IIIa'!K49</f>
        <v>1</v>
      </c>
      <c r="M42" s="388">
        <f>+'Tabela IIIa'!L49</f>
        <v>0</v>
      </c>
      <c r="N42" s="388" t="str">
        <f>+'Tabela IIIa'!M49</f>
        <v/>
      </c>
      <c r="O42" s="388" t="str">
        <f>+'Tabela IIIa'!N49</f>
        <v/>
      </c>
      <c r="P42" s="388" t="str">
        <f>+'Tabela IIIa'!O49</f>
        <v/>
      </c>
      <c r="Q42" s="388" t="str">
        <f>+'Tabela IIIa'!P49</f>
        <v/>
      </c>
      <c r="R42" s="388" t="str">
        <f>+'Tabela IIIa'!Q49</f>
        <v/>
      </c>
    </row>
    <row r="43" spans="1:21" ht="25.5" x14ac:dyDescent="0.25">
      <c r="A43" s="322">
        <f>'Tabela I'!$G$2</f>
        <v>0</v>
      </c>
      <c r="B43" s="322">
        <f>'Tabela I'!$G$1</f>
        <v>2017</v>
      </c>
      <c r="C43" s="388" t="str">
        <f>+'Tabela IIIa'!B50</f>
        <v>Ajiša Hakirević</v>
      </c>
      <c r="D43" s="388" t="str">
        <f>+'Tabela IIIa'!C50</f>
        <v>Sudija</v>
      </c>
      <c r="E43" s="388" t="str">
        <f>+'Tabela IIIa'!D50</f>
        <v>Nije ocijenjen</v>
      </c>
      <c r="F43" s="388">
        <f>+'Tabela IIIa'!E50</f>
        <v>0</v>
      </c>
      <c r="G43" s="388">
        <f>+'Tabela IIIa'!F50</f>
        <v>7</v>
      </c>
      <c r="H43" s="388">
        <f>+'Tabela IIIa'!G50</f>
        <v>0</v>
      </c>
      <c r="I43" s="388">
        <f>+'Tabela IIIa'!H50</f>
        <v>7</v>
      </c>
      <c r="J43" s="388">
        <f>+'Tabela IIIa'!I50</f>
        <v>0</v>
      </c>
      <c r="K43" s="388">
        <f>+'Tabela IIIa'!J50</f>
        <v>0</v>
      </c>
      <c r="L43" s="388">
        <f>+'Tabela IIIa'!K50</f>
        <v>0</v>
      </c>
      <c r="M43" s="388">
        <f>+'Tabela IIIa'!L50</f>
        <v>0</v>
      </c>
      <c r="N43" s="388" t="str">
        <f>+'Tabela IIIa'!M50</f>
        <v/>
      </c>
      <c r="O43" s="388" t="str">
        <f>+'Tabela IIIa'!N50</f>
        <v/>
      </c>
      <c r="P43" s="388" t="str">
        <f>+'Tabela IIIa'!O50</f>
        <v/>
      </c>
      <c r="Q43" s="388" t="str">
        <f>+'Tabela IIIa'!P50</f>
        <v/>
      </c>
      <c r="R43" s="388" t="str">
        <f>+'Tabela IIIa'!Q50</f>
        <v/>
      </c>
    </row>
    <row r="44" spans="1:21" s="340" customFormat="1" ht="25.5" x14ac:dyDescent="0.25">
      <c r="A44" s="322">
        <f>'Tabela I'!$G$2</f>
        <v>0</v>
      </c>
      <c r="B44" s="322">
        <f>'Tabela I'!$G$1</f>
        <v>2017</v>
      </c>
      <c r="C44" s="388" t="str">
        <f>+'Tabela IIIa'!B51</f>
        <v xml:space="preserve">Amra Hedžić Hadžić </v>
      </c>
      <c r="D44" s="388" t="str">
        <f>+'Tabela IIIa'!C51</f>
        <v>Sudija</v>
      </c>
      <c r="E44" s="388" t="str">
        <f>+'Tabela IIIa'!D51</f>
        <v>Nije ocijenjen</v>
      </c>
      <c r="F44" s="388">
        <f>+'Tabela IIIa'!E51</f>
        <v>0</v>
      </c>
      <c r="G44" s="388">
        <f>+'Tabela IIIa'!F51</f>
        <v>2</v>
      </c>
      <c r="H44" s="388">
        <f>+'Tabela IIIa'!G51</f>
        <v>0</v>
      </c>
      <c r="I44" s="388">
        <f>+'Tabela IIIa'!H51</f>
        <v>0</v>
      </c>
      <c r="J44" s="388">
        <f>+'Tabela IIIa'!I51</f>
        <v>2</v>
      </c>
      <c r="K44" s="388">
        <f>+'Tabela IIIa'!J51</f>
        <v>0</v>
      </c>
      <c r="L44" s="388">
        <f>+'Tabela IIIa'!K51</f>
        <v>0</v>
      </c>
      <c r="M44" s="388">
        <f>+'Tabela IIIa'!L51</f>
        <v>0</v>
      </c>
      <c r="N44" s="388" t="str">
        <f>+'Tabela IIIa'!M51</f>
        <v/>
      </c>
      <c r="O44" s="388" t="str">
        <f>+'Tabela IIIa'!N51</f>
        <v/>
      </c>
      <c r="P44" s="388" t="str">
        <f>+'Tabela IIIa'!O51</f>
        <v/>
      </c>
      <c r="Q44" s="388" t="str">
        <f>+'Tabela IIIa'!P51</f>
        <v/>
      </c>
      <c r="R44" s="388" t="str">
        <f>+'Tabela IIIa'!Q51</f>
        <v/>
      </c>
      <c r="S44" s="230"/>
      <c r="T44" s="230"/>
      <c r="U44" s="230"/>
    </row>
    <row r="45" spans="1:21" s="340" customFormat="1" x14ac:dyDescent="0.25">
      <c r="A45" s="322">
        <f>'Tabela I'!$G$2</f>
        <v>0</v>
      </c>
      <c r="B45" s="322">
        <f>'Tabela I'!$G$1</f>
        <v>2017</v>
      </c>
      <c r="C45" s="388">
        <f>+'Tabela IIIa'!B52</f>
        <v>0</v>
      </c>
      <c r="D45" s="388">
        <f>+'Tabela IIIa'!C52</f>
        <v>0</v>
      </c>
      <c r="E45" s="388">
        <f>+'Tabela IIIa'!D52</f>
        <v>0</v>
      </c>
      <c r="F45" s="388">
        <f>+'Tabela IIIa'!E52</f>
        <v>0</v>
      </c>
      <c r="G45" s="388">
        <f>+'Tabela IIIa'!F52</f>
        <v>0</v>
      </c>
      <c r="H45" s="388">
        <f>+'Tabela IIIa'!G52</f>
        <v>0</v>
      </c>
      <c r="I45" s="388">
        <f>+'Tabela IIIa'!H52</f>
        <v>0</v>
      </c>
      <c r="J45" s="388">
        <f>+'Tabela IIIa'!I52</f>
        <v>0</v>
      </c>
      <c r="K45" s="388">
        <f>+'Tabela IIIa'!J52</f>
        <v>0</v>
      </c>
      <c r="L45" s="388">
        <f>+'Tabela IIIa'!K52</f>
        <v>0</v>
      </c>
      <c r="M45" s="388">
        <f>+'Tabela IIIa'!L52</f>
        <v>0</v>
      </c>
      <c r="N45" s="388" t="str">
        <f>+'Tabela IIIa'!M52</f>
        <v/>
      </c>
      <c r="O45" s="388" t="str">
        <f>+'Tabela IIIa'!N52</f>
        <v/>
      </c>
      <c r="P45" s="388" t="str">
        <f>+'Tabela IIIa'!O52</f>
        <v/>
      </c>
      <c r="Q45" s="388" t="str">
        <f>+'Tabela IIIa'!P52</f>
        <v/>
      </c>
      <c r="R45" s="388" t="str">
        <f>+'Tabela IIIa'!Q52</f>
        <v/>
      </c>
      <c r="S45" s="230"/>
      <c r="T45" s="230"/>
      <c r="U45" s="230"/>
    </row>
    <row r="46" spans="1:21" s="340" customFormat="1" x14ac:dyDescent="0.25">
      <c r="A46" s="322">
        <f>'Tabela I'!$G$2</f>
        <v>0</v>
      </c>
      <c r="B46" s="322">
        <f>'Tabela I'!$G$1</f>
        <v>2017</v>
      </c>
      <c r="C46" s="388" t="str">
        <f>+'Tabela IIIa'!B53</f>
        <v/>
      </c>
      <c r="D46" s="388">
        <f>+'Tabela IIIa'!C53</f>
        <v>0</v>
      </c>
      <c r="E46" s="388">
        <f>+'Tabela IIIa'!D53</f>
        <v>0</v>
      </c>
      <c r="F46" s="388">
        <f>+'Tabela IIIa'!E53</f>
        <v>0</v>
      </c>
      <c r="G46" s="388">
        <f>+'Tabela IIIa'!F53</f>
        <v>0</v>
      </c>
      <c r="H46" s="388">
        <f>+'Tabela IIIa'!G53</f>
        <v>0</v>
      </c>
      <c r="I46" s="388">
        <f>+'Tabela IIIa'!H53</f>
        <v>0</v>
      </c>
      <c r="J46" s="388">
        <f>+'Tabela IIIa'!I53</f>
        <v>0</v>
      </c>
      <c r="K46" s="388">
        <f>+'Tabela IIIa'!J53</f>
        <v>0</v>
      </c>
      <c r="L46" s="388">
        <f>+'Tabela IIIa'!K53</f>
        <v>0</v>
      </c>
      <c r="M46" s="388">
        <f>+'Tabela IIIa'!L53</f>
        <v>0</v>
      </c>
      <c r="N46" s="388" t="str">
        <f>+'Tabela IIIa'!M53</f>
        <v/>
      </c>
      <c r="O46" s="388" t="str">
        <f>+'Tabela IIIa'!N53</f>
        <v/>
      </c>
      <c r="P46" s="388" t="str">
        <f>+'Tabela IIIa'!O53</f>
        <v/>
      </c>
      <c r="Q46" s="388" t="str">
        <f>+'Tabela IIIa'!P53</f>
        <v/>
      </c>
      <c r="R46" s="388" t="str">
        <f>+'Tabela IIIa'!Q53</f>
        <v/>
      </c>
      <c r="S46" s="230"/>
      <c r="T46" s="230"/>
      <c r="U46" s="230"/>
    </row>
    <row r="47" spans="1:21" s="340" customFormat="1" x14ac:dyDescent="0.25">
      <c r="A47" s="322">
        <f>'Tabela I'!$G$2</f>
        <v>0</v>
      </c>
      <c r="B47" s="322">
        <f>'Tabela I'!$G$1</f>
        <v>2017</v>
      </c>
      <c r="C47" s="388" t="str">
        <f>+'Tabela IIIa'!B54</f>
        <v/>
      </c>
      <c r="D47" s="388">
        <f>+'Tabela IIIa'!C54</f>
        <v>0</v>
      </c>
      <c r="E47" s="388">
        <f>+'Tabela IIIa'!D54</f>
        <v>0</v>
      </c>
      <c r="F47" s="388">
        <f>+'Tabela IIIa'!E54</f>
        <v>0</v>
      </c>
      <c r="G47" s="388">
        <f>+'Tabela IIIa'!F54</f>
        <v>0</v>
      </c>
      <c r="H47" s="388">
        <f>+'Tabela IIIa'!G54</f>
        <v>0</v>
      </c>
      <c r="I47" s="388">
        <f>+'Tabela IIIa'!H54</f>
        <v>0</v>
      </c>
      <c r="J47" s="388">
        <f>+'Tabela IIIa'!I54</f>
        <v>0</v>
      </c>
      <c r="K47" s="388">
        <f>+'Tabela IIIa'!J54</f>
        <v>0</v>
      </c>
      <c r="L47" s="388">
        <f>+'Tabela IIIa'!K54</f>
        <v>0</v>
      </c>
      <c r="M47" s="388">
        <f>+'Tabela IIIa'!L54</f>
        <v>0</v>
      </c>
      <c r="N47" s="388" t="str">
        <f>+'Tabela IIIa'!M54</f>
        <v/>
      </c>
      <c r="O47" s="388" t="str">
        <f>+'Tabela IIIa'!N54</f>
        <v/>
      </c>
      <c r="P47" s="388" t="str">
        <f>+'Tabela IIIa'!O54</f>
        <v/>
      </c>
      <c r="Q47" s="388" t="str">
        <f>+'Tabela IIIa'!P54</f>
        <v/>
      </c>
      <c r="R47" s="388" t="str">
        <f>+'Tabela IIIa'!Q54</f>
        <v/>
      </c>
      <c r="S47" s="230"/>
      <c r="T47" s="230"/>
      <c r="U47" s="230"/>
    </row>
    <row r="48" spans="1:21" s="340" customFormat="1" x14ac:dyDescent="0.25">
      <c r="A48" s="322">
        <f>'Tabela I'!$G$2</f>
        <v>0</v>
      </c>
      <c r="B48" s="322">
        <f>'Tabela I'!$G$1</f>
        <v>2017</v>
      </c>
      <c r="C48" s="388" t="str">
        <f>+'Tabela IIIa'!B55</f>
        <v/>
      </c>
      <c r="D48" s="388">
        <f>+'Tabela IIIa'!C55</f>
        <v>0</v>
      </c>
      <c r="E48" s="388">
        <f>+'Tabela IIIa'!D55</f>
        <v>0</v>
      </c>
      <c r="F48" s="388">
        <f>+'Tabela IIIa'!E55</f>
        <v>0</v>
      </c>
      <c r="G48" s="388">
        <f>+'Tabela IIIa'!F55</f>
        <v>0</v>
      </c>
      <c r="H48" s="388">
        <f>+'Tabela IIIa'!G55</f>
        <v>0</v>
      </c>
      <c r="I48" s="388">
        <f>+'Tabela IIIa'!H55</f>
        <v>0</v>
      </c>
      <c r="J48" s="388">
        <f>+'Tabela IIIa'!I55</f>
        <v>0</v>
      </c>
      <c r="K48" s="388">
        <f>+'Tabela IIIa'!J55</f>
        <v>0</v>
      </c>
      <c r="L48" s="388">
        <f>+'Tabela IIIa'!K55</f>
        <v>0</v>
      </c>
      <c r="M48" s="388">
        <f>+'Tabela IIIa'!L55</f>
        <v>0</v>
      </c>
      <c r="N48" s="388" t="str">
        <f>+'Tabela IIIa'!M55</f>
        <v/>
      </c>
      <c r="O48" s="388" t="str">
        <f>+'Tabela IIIa'!N55</f>
        <v/>
      </c>
      <c r="P48" s="388" t="str">
        <f>+'Tabela IIIa'!O55</f>
        <v/>
      </c>
      <c r="Q48" s="388" t="str">
        <f>+'Tabela IIIa'!P55</f>
        <v/>
      </c>
      <c r="R48" s="388" t="str">
        <f>+'Tabela IIIa'!Q55</f>
        <v/>
      </c>
      <c r="S48" s="230"/>
      <c r="T48" s="230"/>
      <c r="U48" s="230"/>
    </row>
    <row r="49" spans="1:21" s="340" customFormat="1" x14ac:dyDescent="0.25">
      <c r="A49" s="322">
        <f>'Tabela I'!$G$2</f>
        <v>0</v>
      </c>
      <c r="B49" s="322">
        <f>'Tabela I'!$G$1</f>
        <v>2017</v>
      </c>
      <c r="C49" s="388" t="str">
        <f>+'Tabela IIIa'!B56</f>
        <v/>
      </c>
      <c r="D49" s="388">
        <f>+'Tabela IIIa'!C56</f>
        <v>0</v>
      </c>
      <c r="E49" s="388">
        <f>+'Tabela IIIa'!D56</f>
        <v>0</v>
      </c>
      <c r="F49" s="388">
        <f>+'Tabela IIIa'!E56</f>
        <v>0</v>
      </c>
      <c r="G49" s="388">
        <f>+'Tabela IIIa'!F56</f>
        <v>0</v>
      </c>
      <c r="H49" s="388">
        <f>+'Tabela IIIa'!G56</f>
        <v>0</v>
      </c>
      <c r="I49" s="388">
        <f>+'Tabela IIIa'!H56</f>
        <v>0</v>
      </c>
      <c r="J49" s="388">
        <f>+'Tabela IIIa'!I56</f>
        <v>0</v>
      </c>
      <c r="K49" s="388">
        <f>+'Tabela IIIa'!J56</f>
        <v>0</v>
      </c>
      <c r="L49" s="388">
        <f>+'Tabela IIIa'!K56</f>
        <v>0</v>
      </c>
      <c r="M49" s="388">
        <f>+'Tabela IIIa'!L56</f>
        <v>0</v>
      </c>
      <c r="N49" s="388" t="str">
        <f>+'Tabela IIIa'!M56</f>
        <v/>
      </c>
      <c r="O49" s="388" t="str">
        <f>+'Tabela IIIa'!N56</f>
        <v/>
      </c>
      <c r="P49" s="388" t="str">
        <f>+'Tabela IIIa'!O56</f>
        <v/>
      </c>
      <c r="Q49" s="388" t="str">
        <f>+'Tabela IIIa'!P56</f>
        <v/>
      </c>
      <c r="R49" s="388" t="str">
        <f>+'Tabela IIIa'!Q56</f>
        <v/>
      </c>
      <c r="S49" s="230"/>
      <c r="T49" s="230"/>
      <c r="U49" s="230"/>
    </row>
    <row r="50" spans="1:21" s="340" customFormat="1" x14ac:dyDescent="0.25">
      <c r="A50" s="322">
        <f>'Tabela I'!$G$2</f>
        <v>0</v>
      </c>
      <c r="B50" s="322">
        <f>'Tabela I'!$G$1</f>
        <v>2017</v>
      </c>
      <c r="C50" s="388" t="str">
        <f>+'Tabela IIIa'!B57</f>
        <v/>
      </c>
      <c r="D50" s="388">
        <f>+'Tabela IIIa'!C57</f>
        <v>0</v>
      </c>
      <c r="E50" s="388">
        <f>+'Tabela IIIa'!D57</f>
        <v>0</v>
      </c>
      <c r="F50" s="388">
        <f>+'Tabela IIIa'!E57</f>
        <v>0</v>
      </c>
      <c r="G50" s="388">
        <f>+'Tabela IIIa'!F57</f>
        <v>0</v>
      </c>
      <c r="H50" s="388">
        <f>+'Tabela IIIa'!G57</f>
        <v>0</v>
      </c>
      <c r="I50" s="388">
        <f>+'Tabela IIIa'!H57</f>
        <v>0</v>
      </c>
      <c r="J50" s="388">
        <f>+'Tabela IIIa'!I57</f>
        <v>0</v>
      </c>
      <c r="K50" s="388">
        <f>+'Tabela IIIa'!J57</f>
        <v>0</v>
      </c>
      <c r="L50" s="388">
        <f>+'Tabela IIIa'!K57</f>
        <v>0</v>
      </c>
      <c r="M50" s="388">
        <f>+'Tabela IIIa'!L57</f>
        <v>0</v>
      </c>
      <c r="N50" s="388" t="str">
        <f>+'Tabela IIIa'!M57</f>
        <v/>
      </c>
      <c r="O50" s="388" t="str">
        <f>+'Tabela IIIa'!N57</f>
        <v/>
      </c>
      <c r="P50" s="388" t="str">
        <f>+'Tabela IIIa'!O57</f>
        <v/>
      </c>
      <c r="Q50" s="388" t="str">
        <f>+'Tabela IIIa'!P57</f>
        <v/>
      </c>
      <c r="R50" s="388" t="str">
        <f>+'Tabela IIIa'!Q57</f>
        <v/>
      </c>
      <c r="S50" s="230"/>
      <c r="T50" s="230"/>
      <c r="U50" s="230"/>
    </row>
    <row r="51" spans="1:21" s="340" customFormat="1" x14ac:dyDescent="0.25">
      <c r="A51" s="322">
        <f>'Tabela I'!$G$2</f>
        <v>0</v>
      </c>
      <c r="B51" s="322">
        <f>'Tabela I'!$G$1</f>
        <v>2017</v>
      </c>
      <c r="C51" s="388" t="str">
        <f>+'Tabela IIIa'!B58</f>
        <v/>
      </c>
      <c r="D51" s="388">
        <f>+'Tabela IIIa'!C58</f>
        <v>0</v>
      </c>
      <c r="E51" s="388">
        <f>+'Tabela IIIa'!D58</f>
        <v>0</v>
      </c>
      <c r="F51" s="388">
        <f>+'Tabela IIIa'!E58</f>
        <v>0</v>
      </c>
      <c r="G51" s="388">
        <f>+'Tabela IIIa'!F58</f>
        <v>0</v>
      </c>
      <c r="H51" s="388">
        <f>+'Tabela IIIa'!G58</f>
        <v>0</v>
      </c>
      <c r="I51" s="388">
        <f>+'Tabela IIIa'!H58</f>
        <v>0</v>
      </c>
      <c r="J51" s="388">
        <f>+'Tabela IIIa'!I58</f>
        <v>0</v>
      </c>
      <c r="K51" s="388">
        <f>+'Tabela IIIa'!J58</f>
        <v>0</v>
      </c>
      <c r="L51" s="388">
        <f>+'Tabela IIIa'!K58</f>
        <v>0</v>
      </c>
      <c r="M51" s="388">
        <f>+'Tabela IIIa'!L58</f>
        <v>0</v>
      </c>
      <c r="N51" s="388" t="str">
        <f>+'Tabela IIIa'!M58</f>
        <v/>
      </c>
      <c r="O51" s="388" t="str">
        <f>+'Tabela IIIa'!N58</f>
        <v/>
      </c>
      <c r="P51" s="388" t="str">
        <f>+'Tabela IIIa'!O58</f>
        <v/>
      </c>
      <c r="Q51" s="388" t="str">
        <f>+'Tabela IIIa'!P58</f>
        <v/>
      </c>
      <c r="R51" s="388" t="str">
        <f>+'Tabela IIIa'!Q58</f>
        <v/>
      </c>
      <c r="S51" s="230"/>
      <c r="T51" s="230"/>
      <c r="U51" s="230"/>
    </row>
    <row r="52" spans="1:21" s="340" customFormat="1" x14ac:dyDescent="0.25">
      <c r="A52" s="322">
        <f>'Tabela I'!$G$2</f>
        <v>0</v>
      </c>
      <c r="B52" s="322">
        <f>'Tabela I'!$G$1</f>
        <v>2017</v>
      </c>
      <c r="C52" s="388" t="str">
        <f>+'Tabela IIIa'!B59</f>
        <v/>
      </c>
      <c r="D52" s="388">
        <f>+'Tabela IIIa'!C59</f>
        <v>0</v>
      </c>
      <c r="E52" s="388">
        <f>+'Tabela IIIa'!D59</f>
        <v>0</v>
      </c>
      <c r="F52" s="388">
        <f>+'Tabela IIIa'!E59</f>
        <v>0</v>
      </c>
      <c r="G52" s="388">
        <f>+'Tabela IIIa'!F59</f>
        <v>0</v>
      </c>
      <c r="H52" s="388">
        <f>+'Tabela IIIa'!G59</f>
        <v>0</v>
      </c>
      <c r="I52" s="388">
        <f>+'Tabela IIIa'!H59</f>
        <v>0</v>
      </c>
      <c r="J52" s="388">
        <f>+'Tabela IIIa'!I59</f>
        <v>0</v>
      </c>
      <c r="K52" s="388">
        <f>+'Tabela IIIa'!J59</f>
        <v>0</v>
      </c>
      <c r="L52" s="388">
        <f>+'Tabela IIIa'!K59</f>
        <v>0</v>
      </c>
      <c r="M52" s="388">
        <f>+'Tabela IIIa'!L59</f>
        <v>0</v>
      </c>
      <c r="N52" s="388" t="str">
        <f>+'Tabela IIIa'!M59</f>
        <v/>
      </c>
      <c r="O52" s="388" t="str">
        <f>+'Tabela IIIa'!N59</f>
        <v/>
      </c>
      <c r="P52" s="388" t="str">
        <f>+'Tabela IIIa'!O59</f>
        <v/>
      </c>
      <c r="Q52" s="388" t="str">
        <f>+'Tabela IIIa'!P59</f>
        <v/>
      </c>
      <c r="R52" s="388" t="str">
        <f>+'Tabela IIIa'!Q59</f>
        <v/>
      </c>
      <c r="S52" s="230"/>
      <c r="T52" s="230"/>
      <c r="U52" s="230"/>
    </row>
    <row r="53" spans="1:21" s="340" customFormat="1" x14ac:dyDescent="0.25">
      <c r="A53" s="322">
        <f>'Tabela I'!$G$2</f>
        <v>0</v>
      </c>
      <c r="B53" s="322">
        <f>'Tabela I'!$G$1</f>
        <v>2017</v>
      </c>
      <c r="C53" s="388" t="str">
        <f>+'Tabela IIIa'!B60</f>
        <v/>
      </c>
      <c r="D53" s="388">
        <f>+'Tabela IIIa'!C60</f>
        <v>0</v>
      </c>
      <c r="E53" s="388">
        <f>+'Tabela IIIa'!D60</f>
        <v>0</v>
      </c>
      <c r="F53" s="388">
        <f>+'Tabela IIIa'!E60</f>
        <v>0</v>
      </c>
      <c r="G53" s="388">
        <f>+'Tabela IIIa'!F60</f>
        <v>0</v>
      </c>
      <c r="H53" s="388">
        <f>+'Tabela IIIa'!G60</f>
        <v>0</v>
      </c>
      <c r="I53" s="388">
        <f>+'Tabela IIIa'!H60</f>
        <v>0</v>
      </c>
      <c r="J53" s="388">
        <f>+'Tabela IIIa'!I60</f>
        <v>0</v>
      </c>
      <c r="K53" s="388">
        <f>+'Tabela IIIa'!J60</f>
        <v>0</v>
      </c>
      <c r="L53" s="388">
        <f>+'Tabela IIIa'!K60</f>
        <v>0</v>
      </c>
      <c r="M53" s="388">
        <f>+'Tabela IIIa'!L60</f>
        <v>0</v>
      </c>
      <c r="N53" s="388" t="str">
        <f>+'Tabela IIIa'!M60</f>
        <v/>
      </c>
      <c r="O53" s="388" t="str">
        <f>+'Tabela IIIa'!N60</f>
        <v/>
      </c>
      <c r="P53" s="388" t="str">
        <f>+'Tabela IIIa'!O60</f>
        <v/>
      </c>
      <c r="Q53" s="388" t="str">
        <f>+'Tabela IIIa'!P60</f>
        <v/>
      </c>
      <c r="R53" s="388" t="str">
        <f>+'Tabela IIIa'!Q60</f>
        <v/>
      </c>
      <c r="S53" s="230"/>
      <c r="T53" s="230"/>
      <c r="U53" s="230"/>
    </row>
    <row r="54" spans="1:21" s="340" customFormat="1" x14ac:dyDescent="0.25">
      <c r="A54" s="322">
        <f>'Tabela I'!$G$2</f>
        <v>0</v>
      </c>
      <c r="B54" s="322">
        <f>'Tabela I'!$G$1</f>
        <v>2017</v>
      </c>
      <c r="C54" s="388" t="str">
        <f>+'Tabela IIIa'!B61</f>
        <v/>
      </c>
      <c r="D54" s="388">
        <f>+'Tabela IIIa'!C61</f>
        <v>0</v>
      </c>
      <c r="E54" s="388">
        <f>+'Tabela IIIa'!D61</f>
        <v>0</v>
      </c>
      <c r="F54" s="388">
        <f>+'Tabela IIIa'!E61</f>
        <v>0</v>
      </c>
      <c r="G54" s="388">
        <f>+'Tabela IIIa'!F61</f>
        <v>0</v>
      </c>
      <c r="H54" s="388">
        <f>+'Tabela IIIa'!G61</f>
        <v>0</v>
      </c>
      <c r="I54" s="388">
        <f>+'Tabela IIIa'!H61</f>
        <v>0</v>
      </c>
      <c r="J54" s="388">
        <f>+'Tabela IIIa'!I61</f>
        <v>0</v>
      </c>
      <c r="K54" s="388">
        <f>+'Tabela IIIa'!J61</f>
        <v>0</v>
      </c>
      <c r="L54" s="388">
        <f>+'Tabela IIIa'!K61</f>
        <v>0</v>
      </c>
      <c r="M54" s="388">
        <f>+'Tabela IIIa'!L61</f>
        <v>0</v>
      </c>
      <c r="N54" s="388" t="str">
        <f>+'Tabela IIIa'!M61</f>
        <v/>
      </c>
      <c r="O54" s="388" t="str">
        <f>+'Tabela IIIa'!N61</f>
        <v/>
      </c>
      <c r="P54" s="388" t="str">
        <f>+'Tabela IIIa'!O61</f>
        <v/>
      </c>
      <c r="Q54" s="388" t="str">
        <f>+'Tabela IIIa'!P61</f>
        <v/>
      </c>
      <c r="R54" s="388" t="str">
        <f>+'Tabela IIIa'!Q61</f>
        <v/>
      </c>
      <c r="S54" s="230"/>
      <c r="T54" s="230"/>
      <c r="U54" s="230"/>
    </row>
    <row r="55" spans="1:21" s="340" customFormat="1" x14ac:dyDescent="0.25">
      <c r="A55" s="322">
        <f>'Tabela I'!$G$2</f>
        <v>0</v>
      </c>
      <c r="B55" s="322">
        <f>'Tabela I'!$G$1</f>
        <v>2017</v>
      </c>
      <c r="C55" s="388" t="str">
        <f>+'Tabela IIIa'!B62</f>
        <v/>
      </c>
      <c r="D55" s="388">
        <f>+'Tabela IIIa'!C62</f>
        <v>0</v>
      </c>
      <c r="E55" s="388">
        <f>+'Tabela IIIa'!D62</f>
        <v>0</v>
      </c>
      <c r="F55" s="388">
        <f>+'Tabela IIIa'!E62</f>
        <v>0</v>
      </c>
      <c r="G55" s="388">
        <f>+'Tabela IIIa'!F62</f>
        <v>0</v>
      </c>
      <c r="H55" s="388">
        <f>+'Tabela IIIa'!G62</f>
        <v>0</v>
      </c>
      <c r="I55" s="388">
        <f>+'Tabela IIIa'!H62</f>
        <v>0</v>
      </c>
      <c r="J55" s="388">
        <f>+'Tabela IIIa'!I62</f>
        <v>0</v>
      </c>
      <c r="K55" s="388">
        <f>+'Tabela IIIa'!J62</f>
        <v>0</v>
      </c>
      <c r="L55" s="388">
        <f>+'Tabela IIIa'!K62</f>
        <v>0</v>
      </c>
      <c r="M55" s="388">
        <f>+'Tabela IIIa'!L62</f>
        <v>0</v>
      </c>
      <c r="N55" s="388" t="str">
        <f>+'Tabela IIIa'!M62</f>
        <v/>
      </c>
      <c r="O55" s="388" t="str">
        <f>+'Tabela IIIa'!N62</f>
        <v/>
      </c>
      <c r="P55" s="388" t="str">
        <f>+'Tabela IIIa'!O62</f>
        <v/>
      </c>
      <c r="Q55" s="388" t="str">
        <f>+'Tabela IIIa'!P62</f>
        <v/>
      </c>
      <c r="R55" s="388" t="str">
        <f>+'Tabela IIIa'!Q62</f>
        <v/>
      </c>
      <c r="S55" s="230"/>
      <c r="T55" s="230"/>
      <c r="U55" s="230"/>
    </row>
    <row r="56" spans="1:21" s="340" customFormat="1" x14ac:dyDescent="0.25">
      <c r="A56" s="322">
        <f>'Tabela I'!$G$2</f>
        <v>0</v>
      </c>
      <c r="B56" s="322">
        <f>'Tabela I'!$G$1</f>
        <v>2017</v>
      </c>
      <c r="C56" s="388" t="str">
        <f>+'Tabela IIIa'!B63</f>
        <v/>
      </c>
      <c r="D56" s="388">
        <f>+'Tabela IIIa'!C63</f>
        <v>0</v>
      </c>
      <c r="E56" s="388">
        <f>+'Tabela IIIa'!D63</f>
        <v>0</v>
      </c>
      <c r="F56" s="388">
        <f>+'Tabela IIIa'!E63</f>
        <v>0</v>
      </c>
      <c r="G56" s="388">
        <f>+'Tabela IIIa'!F63</f>
        <v>0</v>
      </c>
      <c r="H56" s="388">
        <f>+'Tabela IIIa'!G63</f>
        <v>0</v>
      </c>
      <c r="I56" s="388">
        <f>+'Tabela IIIa'!H63</f>
        <v>0</v>
      </c>
      <c r="J56" s="388">
        <f>+'Tabela IIIa'!I63</f>
        <v>0</v>
      </c>
      <c r="K56" s="388">
        <f>+'Tabela IIIa'!J63</f>
        <v>0</v>
      </c>
      <c r="L56" s="388">
        <f>+'Tabela IIIa'!K63</f>
        <v>0</v>
      </c>
      <c r="M56" s="388">
        <f>+'Tabela IIIa'!L63</f>
        <v>0</v>
      </c>
      <c r="N56" s="388" t="str">
        <f>+'Tabela IIIa'!M63</f>
        <v/>
      </c>
      <c r="O56" s="388" t="str">
        <f>+'Tabela IIIa'!N63</f>
        <v/>
      </c>
      <c r="P56" s="388" t="str">
        <f>+'Tabela IIIa'!O63</f>
        <v/>
      </c>
      <c r="Q56" s="388" t="str">
        <f>+'Tabela IIIa'!P63</f>
        <v/>
      </c>
      <c r="R56" s="388" t="str">
        <f>+'Tabela IIIa'!Q63</f>
        <v/>
      </c>
      <c r="S56" s="230"/>
      <c r="T56" s="230"/>
      <c r="U56" s="230"/>
    </row>
    <row r="57" spans="1:21" s="340" customFormat="1" x14ac:dyDescent="0.25">
      <c r="A57" s="322">
        <f>'Tabela I'!$G$2</f>
        <v>0</v>
      </c>
      <c r="B57" s="322">
        <f>'Tabela I'!$G$1</f>
        <v>2017</v>
      </c>
      <c r="C57" s="388" t="str">
        <f>+'Tabela IIIa'!B64</f>
        <v/>
      </c>
      <c r="D57" s="388">
        <f>+'Tabela IIIa'!C64</f>
        <v>0</v>
      </c>
      <c r="E57" s="388">
        <f>+'Tabela IIIa'!D64</f>
        <v>0</v>
      </c>
      <c r="F57" s="388">
        <f>+'Tabela IIIa'!E64</f>
        <v>0</v>
      </c>
      <c r="G57" s="388">
        <f>+'Tabela IIIa'!F64</f>
        <v>0</v>
      </c>
      <c r="H57" s="388">
        <f>+'Tabela IIIa'!G64</f>
        <v>0</v>
      </c>
      <c r="I57" s="388">
        <f>+'Tabela IIIa'!H64</f>
        <v>0</v>
      </c>
      <c r="J57" s="388">
        <f>+'Tabela IIIa'!I64</f>
        <v>0</v>
      </c>
      <c r="K57" s="388">
        <f>+'Tabela IIIa'!J64</f>
        <v>0</v>
      </c>
      <c r="L57" s="388">
        <f>+'Tabela IIIa'!K64</f>
        <v>0</v>
      </c>
      <c r="M57" s="388">
        <f>+'Tabela IIIa'!L64</f>
        <v>0</v>
      </c>
      <c r="N57" s="388" t="str">
        <f>+'Tabela IIIa'!M64</f>
        <v/>
      </c>
      <c r="O57" s="388" t="str">
        <f>+'Tabela IIIa'!N64</f>
        <v/>
      </c>
      <c r="P57" s="388" t="str">
        <f>+'Tabela IIIa'!O64</f>
        <v/>
      </c>
      <c r="Q57" s="388" t="str">
        <f>+'Tabela IIIa'!P64</f>
        <v/>
      </c>
      <c r="R57" s="388" t="str">
        <f>+'Tabela IIIa'!Q64</f>
        <v/>
      </c>
      <c r="S57" s="230"/>
      <c r="T57" s="230"/>
      <c r="U57" s="230"/>
    </row>
    <row r="58" spans="1:21" s="340" customFormat="1" x14ac:dyDescent="0.25">
      <c r="A58" s="322">
        <f>'Tabela I'!$G$2</f>
        <v>0</v>
      </c>
      <c r="B58" s="322">
        <f>'Tabela I'!$G$1</f>
        <v>2017</v>
      </c>
      <c r="C58" s="388" t="str">
        <f>+'Tabela IIIa'!B65</f>
        <v/>
      </c>
      <c r="D58" s="388">
        <f>+'Tabela IIIa'!C65</f>
        <v>0</v>
      </c>
      <c r="E58" s="388">
        <f>+'Tabela IIIa'!D65</f>
        <v>0</v>
      </c>
      <c r="F58" s="388">
        <f>+'Tabela IIIa'!E65</f>
        <v>0</v>
      </c>
      <c r="G58" s="388">
        <f>+'Tabela IIIa'!F65</f>
        <v>0</v>
      </c>
      <c r="H58" s="388">
        <f>+'Tabela IIIa'!G65</f>
        <v>0</v>
      </c>
      <c r="I58" s="388">
        <f>+'Tabela IIIa'!H65</f>
        <v>0</v>
      </c>
      <c r="J58" s="388">
        <f>+'Tabela IIIa'!I65</f>
        <v>0</v>
      </c>
      <c r="K58" s="388">
        <f>+'Tabela IIIa'!J65</f>
        <v>0</v>
      </c>
      <c r="L58" s="388">
        <f>+'Tabela IIIa'!K65</f>
        <v>0</v>
      </c>
      <c r="M58" s="388">
        <f>+'Tabela IIIa'!L65</f>
        <v>0</v>
      </c>
      <c r="N58" s="388" t="str">
        <f>+'Tabela IIIa'!M65</f>
        <v/>
      </c>
      <c r="O58" s="388" t="str">
        <f>+'Tabela IIIa'!N65</f>
        <v/>
      </c>
      <c r="P58" s="388" t="str">
        <f>+'Tabela IIIa'!O65</f>
        <v/>
      </c>
      <c r="Q58" s="388" t="str">
        <f>+'Tabela IIIa'!P65</f>
        <v/>
      </c>
      <c r="R58" s="388" t="str">
        <f>+'Tabela IIIa'!Q65</f>
        <v/>
      </c>
      <c r="S58" s="230"/>
      <c r="T58" s="230"/>
      <c r="U58" s="230"/>
    </row>
    <row r="59" spans="1:21" s="340" customFormat="1" x14ac:dyDescent="0.25">
      <c r="A59" s="322">
        <f>'Tabela I'!$G$2</f>
        <v>0</v>
      </c>
      <c r="B59" s="322">
        <f>'Tabela I'!$G$1</f>
        <v>2017</v>
      </c>
      <c r="C59" s="388">
        <f>+'Tabela IIIa'!B66</f>
        <v>0</v>
      </c>
      <c r="D59" s="388">
        <f>+'Tabela IIIa'!C66</f>
        <v>0</v>
      </c>
      <c r="E59" s="388">
        <f>+'Tabela IIIa'!D66</f>
        <v>0</v>
      </c>
      <c r="F59" s="388">
        <f>+'Tabela IIIa'!E66</f>
        <v>0</v>
      </c>
      <c r="G59" s="388">
        <f>+'Tabela IIIa'!F66</f>
        <v>0</v>
      </c>
      <c r="H59" s="388">
        <f>+'Tabela IIIa'!G66</f>
        <v>0</v>
      </c>
      <c r="I59" s="388">
        <f>+'Tabela IIIa'!H66</f>
        <v>0</v>
      </c>
      <c r="J59" s="388">
        <f>+'Tabela IIIa'!I66</f>
        <v>0</v>
      </c>
      <c r="K59" s="388">
        <f>+'Tabela IIIa'!J66</f>
        <v>0</v>
      </c>
      <c r="L59" s="388">
        <f>+'Tabela IIIa'!K66</f>
        <v>0</v>
      </c>
      <c r="M59" s="388">
        <f>+'Tabela IIIa'!L66</f>
        <v>0</v>
      </c>
      <c r="N59" s="388" t="str">
        <f>+'Tabela IIIa'!M66</f>
        <v/>
      </c>
      <c r="O59" s="388" t="str">
        <f>+'Tabela IIIa'!N66</f>
        <v/>
      </c>
      <c r="P59" s="388" t="str">
        <f>+'Tabela IIIa'!O66</f>
        <v/>
      </c>
      <c r="Q59" s="388" t="str">
        <f>+'Tabela IIIa'!P66</f>
        <v/>
      </c>
      <c r="R59" s="388" t="str">
        <f>+'Tabela IIIa'!Q66</f>
        <v/>
      </c>
      <c r="S59" s="230"/>
      <c r="T59" s="230"/>
      <c r="U59" s="230"/>
    </row>
    <row r="60" spans="1:21" s="340" customFormat="1" x14ac:dyDescent="0.25">
      <c r="A60" s="322">
        <f>'Tabela I'!$G$2</f>
        <v>0</v>
      </c>
      <c r="B60" s="322">
        <f>'Tabela I'!$G$1</f>
        <v>2017</v>
      </c>
      <c r="C60" s="388">
        <f>+'Tabela IIIa'!B67</f>
        <v>0</v>
      </c>
      <c r="D60" s="388">
        <f>+'Tabela IIIa'!C67</f>
        <v>0</v>
      </c>
      <c r="E60" s="388">
        <f>+'Tabela IIIa'!D67</f>
        <v>0</v>
      </c>
      <c r="F60" s="388">
        <f>+'Tabela IIIa'!E67</f>
        <v>0</v>
      </c>
      <c r="G60" s="388">
        <f>+'Tabela IIIa'!F67</f>
        <v>0</v>
      </c>
      <c r="H60" s="388">
        <f>+'Tabela IIIa'!G67</f>
        <v>0</v>
      </c>
      <c r="I60" s="388">
        <f>+'Tabela IIIa'!H67</f>
        <v>0</v>
      </c>
      <c r="J60" s="388">
        <f>+'Tabela IIIa'!I67</f>
        <v>0</v>
      </c>
      <c r="K60" s="388">
        <f>+'Tabela IIIa'!J67</f>
        <v>0</v>
      </c>
      <c r="L60" s="388">
        <f>+'Tabela IIIa'!K67</f>
        <v>0</v>
      </c>
      <c r="M60" s="388">
        <f>+'Tabela IIIa'!L67</f>
        <v>0</v>
      </c>
      <c r="N60" s="388" t="str">
        <f>+'Tabela IIIa'!M67</f>
        <v/>
      </c>
      <c r="O60" s="388" t="str">
        <f>+'Tabela IIIa'!N67</f>
        <v/>
      </c>
      <c r="P60" s="388" t="str">
        <f>+'Tabela IIIa'!O67</f>
        <v/>
      </c>
      <c r="Q60" s="388" t="str">
        <f>+'Tabela IIIa'!P67</f>
        <v/>
      </c>
      <c r="R60" s="388" t="str">
        <f>+'Tabela IIIa'!Q67</f>
        <v/>
      </c>
      <c r="S60" s="230"/>
      <c r="T60" s="230"/>
      <c r="U60" s="230"/>
    </row>
    <row r="61" spans="1:21" s="340" customFormat="1" x14ac:dyDescent="0.25">
      <c r="A61" s="322">
        <f>'Tabela I'!$G$2</f>
        <v>0</v>
      </c>
      <c r="B61" s="322">
        <f>'Tabela I'!$G$1</f>
        <v>2017</v>
      </c>
      <c r="C61" s="388" t="str">
        <f>+'Tabela IIIa'!B68</f>
        <v/>
      </c>
      <c r="D61" s="388">
        <f>+'Tabela IIIa'!C68</f>
        <v>0</v>
      </c>
      <c r="E61" s="388">
        <f>+'Tabela IIIa'!D68</f>
        <v>0</v>
      </c>
      <c r="F61" s="388">
        <f>+'Tabela IIIa'!E68</f>
        <v>0</v>
      </c>
      <c r="G61" s="388">
        <f>+'Tabela IIIa'!F68</f>
        <v>0</v>
      </c>
      <c r="H61" s="388">
        <f>+'Tabela IIIa'!G68</f>
        <v>0</v>
      </c>
      <c r="I61" s="388">
        <f>+'Tabela IIIa'!H68</f>
        <v>0</v>
      </c>
      <c r="J61" s="388">
        <f>+'Tabela IIIa'!I68</f>
        <v>0</v>
      </c>
      <c r="K61" s="388">
        <f>+'Tabela IIIa'!J68</f>
        <v>0</v>
      </c>
      <c r="L61" s="388">
        <f>+'Tabela IIIa'!K68</f>
        <v>0</v>
      </c>
      <c r="M61" s="388">
        <f>+'Tabela IIIa'!L68</f>
        <v>0</v>
      </c>
      <c r="N61" s="388" t="str">
        <f>+'Tabela IIIa'!M68</f>
        <v/>
      </c>
      <c r="O61" s="388" t="str">
        <f>+'Tabela IIIa'!N68</f>
        <v/>
      </c>
      <c r="P61" s="388" t="str">
        <f>+'Tabela IIIa'!O68</f>
        <v/>
      </c>
      <c r="Q61" s="388" t="str">
        <f>+'Tabela IIIa'!P68</f>
        <v/>
      </c>
      <c r="R61" s="388" t="str">
        <f>+'Tabela IIIa'!Q68</f>
        <v/>
      </c>
      <c r="S61" s="230"/>
      <c r="T61" s="230"/>
      <c r="U61" s="230"/>
    </row>
    <row r="62" spans="1:21" s="340" customFormat="1" x14ac:dyDescent="0.25">
      <c r="A62" s="322">
        <f>'Tabela I'!$G$2</f>
        <v>0</v>
      </c>
      <c r="B62" s="322">
        <f>'Tabela I'!$G$1</f>
        <v>2017</v>
      </c>
      <c r="C62" s="388">
        <f>+'Tabela IIIa'!B69</f>
        <v>0</v>
      </c>
      <c r="D62" s="388">
        <f>+'Tabela IIIa'!C69</f>
        <v>0</v>
      </c>
      <c r="E62" s="388">
        <f>+'Tabela IIIa'!D69</f>
        <v>0</v>
      </c>
      <c r="F62" s="388">
        <f>+'Tabela IIIa'!E69</f>
        <v>0</v>
      </c>
      <c r="G62" s="388">
        <f>+'Tabela IIIa'!F69</f>
        <v>0</v>
      </c>
      <c r="H62" s="388">
        <f>+'Tabela IIIa'!G69</f>
        <v>0</v>
      </c>
      <c r="I62" s="388">
        <f>+'Tabela IIIa'!H69</f>
        <v>0</v>
      </c>
      <c r="J62" s="388">
        <f>+'Tabela IIIa'!I69</f>
        <v>0</v>
      </c>
      <c r="K62" s="388">
        <f>+'Tabela IIIa'!J69</f>
        <v>0</v>
      </c>
      <c r="L62" s="388">
        <f>+'Tabela IIIa'!K69</f>
        <v>0</v>
      </c>
      <c r="M62" s="388">
        <f>+'Tabela IIIa'!L69</f>
        <v>0</v>
      </c>
      <c r="N62" s="388" t="str">
        <f>+'Tabela IIIa'!M69</f>
        <v/>
      </c>
      <c r="O62" s="388" t="str">
        <f>+'Tabela IIIa'!N69</f>
        <v/>
      </c>
      <c r="P62" s="388" t="str">
        <f>+'Tabela IIIa'!O69</f>
        <v/>
      </c>
      <c r="Q62" s="388" t="str">
        <f>+'Tabela IIIa'!P69</f>
        <v/>
      </c>
      <c r="R62" s="388" t="str">
        <f>+'Tabela IIIa'!Q69</f>
        <v/>
      </c>
      <c r="S62" s="230"/>
      <c r="T62" s="230"/>
      <c r="U62" s="230"/>
    </row>
    <row r="63" spans="1:21" s="340" customFormat="1" x14ac:dyDescent="0.25">
      <c r="A63" s="322">
        <f>'Tabela I'!$G$2</f>
        <v>0</v>
      </c>
      <c r="B63" s="322">
        <f>'Tabela I'!$G$1</f>
        <v>2017</v>
      </c>
      <c r="C63" s="388">
        <f>+'Tabela IIIa'!B70</f>
        <v>0</v>
      </c>
      <c r="D63" s="388">
        <f>+'Tabela IIIa'!C70</f>
        <v>0</v>
      </c>
      <c r="E63" s="388">
        <f>+'Tabela IIIa'!D70</f>
        <v>0</v>
      </c>
      <c r="F63" s="388">
        <f>+'Tabela IIIa'!E70</f>
        <v>0</v>
      </c>
      <c r="G63" s="388">
        <f>+'Tabela IIIa'!F70</f>
        <v>0</v>
      </c>
      <c r="H63" s="388">
        <f>+'Tabela IIIa'!G70</f>
        <v>0</v>
      </c>
      <c r="I63" s="388">
        <f>+'Tabela IIIa'!H70</f>
        <v>0</v>
      </c>
      <c r="J63" s="388">
        <f>+'Tabela IIIa'!I70</f>
        <v>0</v>
      </c>
      <c r="K63" s="388">
        <f>+'Tabela IIIa'!J70</f>
        <v>0</v>
      </c>
      <c r="L63" s="388">
        <f>+'Tabela IIIa'!K70</f>
        <v>0</v>
      </c>
      <c r="M63" s="388">
        <f>+'Tabela IIIa'!L70</f>
        <v>0</v>
      </c>
      <c r="N63" s="388" t="str">
        <f>+'Tabela IIIa'!M70</f>
        <v/>
      </c>
      <c r="O63" s="388" t="str">
        <f>+'Tabela IIIa'!N70</f>
        <v/>
      </c>
      <c r="P63" s="388" t="str">
        <f>+'Tabela IIIa'!O70</f>
        <v/>
      </c>
      <c r="Q63" s="388" t="str">
        <f>+'Tabela IIIa'!P70</f>
        <v/>
      </c>
      <c r="R63" s="388" t="str">
        <f>+'Tabela IIIa'!Q70</f>
        <v/>
      </c>
      <c r="S63" s="230"/>
      <c r="T63" s="230"/>
      <c r="U63" s="230"/>
    </row>
    <row r="64" spans="1:21" s="340" customFormat="1" x14ac:dyDescent="0.25">
      <c r="A64" s="322">
        <f>'Tabela I'!$G$2</f>
        <v>0</v>
      </c>
      <c r="B64" s="322">
        <f>'Tabela I'!$G$1</f>
        <v>2017</v>
      </c>
      <c r="C64" s="388">
        <f>+'Tabela IIIa'!B71</f>
        <v>0</v>
      </c>
      <c r="D64" s="388">
        <f>+'Tabela IIIa'!C71</f>
        <v>0</v>
      </c>
      <c r="E64" s="388">
        <f>+'Tabela IIIa'!D71</f>
        <v>0</v>
      </c>
      <c r="F64" s="388">
        <f>+'Tabela IIIa'!E71</f>
        <v>0</v>
      </c>
      <c r="G64" s="388">
        <f>+'Tabela IIIa'!F71</f>
        <v>0</v>
      </c>
      <c r="H64" s="388">
        <f>+'Tabela IIIa'!G71</f>
        <v>0</v>
      </c>
      <c r="I64" s="388">
        <f>+'Tabela IIIa'!H71</f>
        <v>0</v>
      </c>
      <c r="J64" s="388">
        <f>+'Tabela IIIa'!I71</f>
        <v>0</v>
      </c>
      <c r="K64" s="388">
        <f>+'Tabela IIIa'!J71</f>
        <v>0</v>
      </c>
      <c r="L64" s="388">
        <f>+'Tabela IIIa'!K71</f>
        <v>0</v>
      </c>
      <c r="M64" s="388">
        <f>+'Tabela IIIa'!L71</f>
        <v>0</v>
      </c>
      <c r="N64" s="388" t="str">
        <f>+'Tabela IIIa'!M71</f>
        <v/>
      </c>
      <c r="O64" s="388" t="str">
        <f>+'Tabela IIIa'!N71</f>
        <v/>
      </c>
      <c r="P64" s="388" t="str">
        <f>+'Tabela IIIa'!O71</f>
        <v/>
      </c>
      <c r="Q64" s="388" t="str">
        <f>+'Tabela IIIa'!P71</f>
        <v/>
      </c>
      <c r="R64" s="388" t="str">
        <f>+'Tabela IIIa'!Q71</f>
        <v/>
      </c>
      <c r="S64" s="230"/>
      <c r="T64" s="230"/>
      <c r="U64" s="230"/>
    </row>
    <row r="65" spans="1:21" s="340" customFormat="1" x14ac:dyDescent="0.25">
      <c r="A65" s="322">
        <f>'Tabela I'!$G$2</f>
        <v>0</v>
      </c>
      <c r="B65" s="322">
        <f>'Tabela I'!$G$1</f>
        <v>2017</v>
      </c>
      <c r="C65" s="388">
        <f>+'Tabela IIIa'!B72</f>
        <v>0</v>
      </c>
      <c r="D65" s="388">
        <f>+'Tabela IIIa'!C72</f>
        <v>0</v>
      </c>
      <c r="E65" s="388">
        <f>+'Tabela IIIa'!D72</f>
        <v>0</v>
      </c>
      <c r="F65" s="388">
        <f>+'Tabela IIIa'!E72</f>
        <v>0</v>
      </c>
      <c r="G65" s="388">
        <f>+'Tabela IIIa'!F72</f>
        <v>0</v>
      </c>
      <c r="H65" s="388">
        <f>+'Tabela IIIa'!G72</f>
        <v>0</v>
      </c>
      <c r="I65" s="388">
        <f>+'Tabela IIIa'!H72</f>
        <v>0</v>
      </c>
      <c r="J65" s="388">
        <f>+'Tabela IIIa'!I72</f>
        <v>0</v>
      </c>
      <c r="K65" s="388">
        <f>+'Tabela IIIa'!J72</f>
        <v>0</v>
      </c>
      <c r="L65" s="388">
        <f>+'Tabela IIIa'!K72</f>
        <v>0</v>
      </c>
      <c r="M65" s="388">
        <f>+'Tabela IIIa'!L72</f>
        <v>0</v>
      </c>
      <c r="N65" s="388" t="str">
        <f>+'Tabela IIIa'!M72</f>
        <v/>
      </c>
      <c r="O65" s="388" t="str">
        <f>+'Tabela IIIa'!N72</f>
        <v/>
      </c>
      <c r="P65" s="388" t="str">
        <f>+'Tabela IIIa'!O72</f>
        <v/>
      </c>
      <c r="Q65" s="388" t="str">
        <f>+'Tabela IIIa'!P72</f>
        <v/>
      </c>
      <c r="R65" s="388" t="str">
        <f>+'Tabela IIIa'!Q72</f>
        <v/>
      </c>
      <c r="S65" s="230"/>
      <c r="T65" s="230"/>
      <c r="U65" s="230"/>
    </row>
    <row r="66" spans="1:21" s="340" customFormat="1" x14ac:dyDescent="0.25">
      <c r="A66" s="322">
        <f>'Tabela I'!$G$2</f>
        <v>0</v>
      </c>
      <c r="B66" s="322">
        <f>'Tabela I'!$G$1</f>
        <v>2017</v>
      </c>
      <c r="C66" s="388">
        <f>+'Tabela IIIa'!B73</f>
        <v>0</v>
      </c>
      <c r="D66" s="388">
        <f>+'Tabela IIIa'!C73</f>
        <v>0</v>
      </c>
      <c r="E66" s="388">
        <f>+'Tabela IIIa'!D73</f>
        <v>0</v>
      </c>
      <c r="F66" s="388">
        <f>+'Tabela IIIa'!E73</f>
        <v>0</v>
      </c>
      <c r="G66" s="388">
        <f>+'Tabela IIIa'!F73</f>
        <v>0</v>
      </c>
      <c r="H66" s="388">
        <f>+'Tabela IIIa'!G73</f>
        <v>0</v>
      </c>
      <c r="I66" s="388">
        <f>+'Tabela IIIa'!H73</f>
        <v>0</v>
      </c>
      <c r="J66" s="388">
        <f>+'Tabela IIIa'!I73</f>
        <v>0</v>
      </c>
      <c r="K66" s="388">
        <f>+'Tabela IIIa'!J73</f>
        <v>0</v>
      </c>
      <c r="L66" s="388">
        <f>+'Tabela IIIa'!K73</f>
        <v>0</v>
      </c>
      <c r="M66" s="388">
        <f>+'Tabela IIIa'!L73</f>
        <v>0</v>
      </c>
      <c r="N66" s="388" t="str">
        <f>+'Tabela IIIa'!M73</f>
        <v/>
      </c>
      <c r="O66" s="388" t="str">
        <f>+'Tabela IIIa'!N73</f>
        <v/>
      </c>
      <c r="P66" s="388" t="str">
        <f>+'Tabela IIIa'!O73</f>
        <v/>
      </c>
      <c r="Q66" s="388" t="str">
        <f>+'Tabela IIIa'!P73</f>
        <v/>
      </c>
      <c r="R66" s="388" t="str">
        <f>+'Tabela IIIa'!Q73</f>
        <v/>
      </c>
      <c r="S66" s="230"/>
      <c r="T66" s="230"/>
      <c r="U66" s="230"/>
    </row>
    <row r="67" spans="1:21" s="340" customFormat="1" x14ac:dyDescent="0.25">
      <c r="B67" s="230"/>
      <c r="C67" s="230"/>
      <c r="D67" s="230"/>
      <c r="E67" s="230"/>
      <c r="F67" s="230"/>
      <c r="G67" s="230"/>
      <c r="H67" s="230"/>
      <c r="I67" s="230"/>
      <c r="J67" s="230"/>
      <c r="K67" s="230"/>
      <c r="L67" s="230"/>
      <c r="M67" s="230"/>
      <c r="O67" s="230"/>
      <c r="Q67" s="230"/>
      <c r="R67" s="343"/>
      <c r="S67" s="230"/>
      <c r="T67" s="230"/>
      <c r="U67" s="230"/>
    </row>
    <row r="68" spans="1:21" s="340" customFormat="1" x14ac:dyDescent="0.25">
      <c r="B68" s="230"/>
      <c r="C68" s="230"/>
      <c r="D68" s="230"/>
      <c r="E68" s="230"/>
      <c r="F68" s="230"/>
      <c r="G68" s="230"/>
      <c r="H68" s="230"/>
      <c r="I68" s="230"/>
      <c r="J68" s="230"/>
      <c r="K68" s="230"/>
      <c r="L68" s="230"/>
      <c r="M68" s="230"/>
      <c r="O68" s="230"/>
      <c r="Q68" s="230"/>
      <c r="R68" s="343"/>
      <c r="S68" s="230"/>
      <c r="T68" s="230"/>
      <c r="U68" s="230"/>
    </row>
    <row r="69" spans="1:21" s="340" customFormat="1" x14ac:dyDescent="0.25">
      <c r="A69" s="340" t="s">
        <v>267</v>
      </c>
      <c r="B69" s="230"/>
      <c r="C69" s="230"/>
      <c r="D69" s="230"/>
      <c r="E69" s="230"/>
      <c r="F69" s="230"/>
      <c r="G69" s="230"/>
      <c r="H69" s="230"/>
      <c r="I69" s="230"/>
      <c r="J69" s="230"/>
      <c r="K69" s="230"/>
      <c r="L69" s="230"/>
      <c r="M69" s="230"/>
      <c r="O69" s="230"/>
      <c r="Q69" s="230"/>
      <c r="R69" s="343"/>
      <c r="S69" s="230"/>
      <c r="T69" s="230"/>
      <c r="U69" s="230"/>
    </row>
    <row r="70" spans="1:21" s="340" customFormat="1" x14ac:dyDescent="0.25">
      <c r="B70" s="230"/>
      <c r="C70" s="230"/>
      <c r="D70" s="230"/>
      <c r="E70" s="230"/>
      <c r="F70" s="230"/>
      <c r="G70" s="230"/>
      <c r="H70" s="230"/>
      <c r="I70" s="230"/>
      <c r="J70" s="230"/>
      <c r="K70" s="230"/>
      <c r="L70" s="230"/>
      <c r="M70" s="230"/>
      <c r="O70" s="230"/>
      <c r="Q70" s="230"/>
      <c r="R70" s="343"/>
      <c r="S70" s="230"/>
      <c r="T70" s="230"/>
      <c r="U70" s="230"/>
    </row>
    <row r="71" spans="1:21" s="340" customFormat="1" ht="15" customHeight="1" x14ac:dyDescent="0.25">
      <c r="A71" s="322">
        <f>'Tabela I'!$G$2</f>
        <v>0</v>
      </c>
      <c r="B71" s="322">
        <f>'Tabela I'!$G$1</f>
        <v>2017</v>
      </c>
      <c r="C71" s="388" t="str">
        <f>+'Tabela IIIa'!B86</f>
        <v>Ime i prezime</v>
      </c>
      <c r="D71" s="388" t="str">
        <f>+'Tabela IIIa'!C86</f>
        <v>Predsjednik suda</v>
      </c>
      <c r="E71" s="388">
        <f>+'Tabela IIIa'!D86</f>
        <v>0</v>
      </c>
      <c r="F71" s="388">
        <f>+'Tabela IIIa'!E86</f>
        <v>0</v>
      </c>
      <c r="G71" s="388">
        <f>+'Tabela IIIa'!F86</f>
        <v>0</v>
      </c>
      <c r="H71" s="388">
        <f>+'Tabela IIIa'!G86</f>
        <v>0</v>
      </c>
      <c r="I71" s="388">
        <f>+'Tabela IIIa'!H86</f>
        <v>0</v>
      </c>
      <c r="J71" s="388">
        <f>+'Tabela IIIa'!I86</f>
        <v>0</v>
      </c>
      <c r="K71" s="388">
        <f>+'Tabela IIIa'!J86</f>
        <v>0</v>
      </c>
      <c r="L71" s="388">
        <f>+'Tabela IIIa'!K86</f>
        <v>0</v>
      </c>
      <c r="M71" s="388">
        <f>+'Tabela IIIa'!L86</f>
        <v>0</v>
      </c>
      <c r="N71" s="388" t="str">
        <f>+'Tabela IIIa'!M86</f>
        <v/>
      </c>
      <c r="O71" s="388" t="str">
        <f>+'Tabela IIIa'!N86</f>
        <v/>
      </c>
      <c r="P71" s="388" t="str">
        <f>+'Tabela IIIa'!O86</f>
        <v/>
      </c>
      <c r="Q71" s="388" t="str">
        <f>+'Tabela IIIa'!P86</f>
        <v/>
      </c>
      <c r="R71" s="456" t="str">
        <f>+'Tabela IIIa'!Q86</f>
        <v/>
      </c>
      <c r="S71" s="230"/>
      <c r="T71" s="230"/>
      <c r="U71" s="230"/>
    </row>
    <row r="72" spans="1:21" s="340" customFormat="1" ht="15" customHeight="1" x14ac:dyDescent="0.25">
      <c r="A72" s="322">
        <f>'Tabela I'!$G$2</f>
        <v>0</v>
      </c>
      <c r="B72" s="322">
        <f>'Tabela I'!$G$1</f>
        <v>2017</v>
      </c>
      <c r="C72" s="388" t="str">
        <f>+'Tabela IIIa'!B93</f>
        <v>Ime i prezime</v>
      </c>
      <c r="D72" s="388">
        <f>+'Tabela IIIa'!C93</f>
        <v>0</v>
      </c>
      <c r="E72" s="388">
        <f>+'Tabela IIIa'!D93</f>
        <v>0</v>
      </c>
      <c r="F72" s="388">
        <f>+'Tabela IIIa'!E93</f>
        <v>0</v>
      </c>
      <c r="G72" s="388">
        <f>+'Tabela IIIa'!F93</f>
        <v>0</v>
      </c>
      <c r="H72" s="388">
        <f>+'Tabela IIIa'!G93</f>
        <v>0</v>
      </c>
      <c r="I72" s="388">
        <f>+'Tabela IIIa'!H93</f>
        <v>0</v>
      </c>
      <c r="J72" s="388">
        <f>+'Tabela IIIa'!I93</f>
        <v>0</v>
      </c>
      <c r="K72" s="388">
        <f>+'Tabela IIIa'!J93</f>
        <v>0</v>
      </c>
      <c r="L72" s="388">
        <f>+'Tabela IIIa'!K93</f>
        <v>0</v>
      </c>
      <c r="M72" s="388">
        <f>+'Tabela IIIa'!L93</f>
        <v>0</v>
      </c>
      <c r="N72" s="388" t="str">
        <f>+'Tabela IIIa'!M93</f>
        <v/>
      </c>
      <c r="O72" s="388" t="str">
        <f>+'Tabela IIIa'!N93</f>
        <v/>
      </c>
      <c r="P72" s="388" t="str">
        <f>+'Tabela IIIa'!O93</f>
        <v/>
      </c>
      <c r="Q72" s="388" t="str">
        <f>+'Tabela IIIa'!P93</f>
        <v/>
      </c>
      <c r="R72" s="456" t="str">
        <f>+'Tabela IIIa'!Q93</f>
        <v/>
      </c>
      <c r="S72" s="230"/>
      <c r="T72" s="230"/>
      <c r="U72" s="230"/>
    </row>
    <row r="73" spans="1:21" s="340" customFormat="1" ht="15" customHeight="1" x14ac:dyDescent="0.25">
      <c r="A73" s="322">
        <f>'Tabela I'!$G$2</f>
        <v>0</v>
      </c>
      <c r="B73" s="322">
        <f>'Tabela I'!$G$1</f>
        <v>2017</v>
      </c>
      <c r="C73" s="388" t="str">
        <f>+'Tabela IIIa'!B100</f>
        <v>Ime i prezime</v>
      </c>
      <c r="D73" s="388">
        <f>+'Tabela IIIa'!C100</f>
        <v>0</v>
      </c>
      <c r="E73" s="388">
        <f>+'Tabela IIIa'!D100</f>
        <v>0</v>
      </c>
      <c r="F73" s="388">
        <f>+'Tabela IIIa'!E100</f>
        <v>0</v>
      </c>
      <c r="G73" s="388">
        <f>+'Tabela IIIa'!F100</f>
        <v>0</v>
      </c>
      <c r="H73" s="388">
        <f>+'Tabela IIIa'!G100</f>
        <v>0</v>
      </c>
      <c r="I73" s="388">
        <f>+'Tabela IIIa'!H100</f>
        <v>0</v>
      </c>
      <c r="J73" s="388">
        <f>+'Tabela IIIa'!I100</f>
        <v>0</v>
      </c>
      <c r="K73" s="388">
        <f>+'Tabela IIIa'!J100</f>
        <v>0</v>
      </c>
      <c r="L73" s="388">
        <f>+'Tabela IIIa'!K100</f>
        <v>0</v>
      </c>
      <c r="M73" s="388">
        <f>+'Tabela IIIa'!L100</f>
        <v>0</v>
      </c>
      <c r="N73" s="388" t="str">
        <f>+'Tabela IIIa'!M100</f>
        <v/>
      </c>
      <c r="O73" s="388" t="str">
        <f>+'Tabela IIIa'!N100</f>
        <v/>
      </c>
      <c r="P73" s="388" t="str">
        <f>+'Tabela IIIa'!O100</f>
        <v/>
      </c>
      <c r="Q73" s="388" t="str">
        <f>+'Tabela IIIa'!P100</f>
        <v/>
      </c>
      <c r="R73" s="456" t="str">
        <f>+'Tabela IIIa'!Q100</f>
        <v/>
      </c>
      <c r="S73" s="230"/>
      <c r="T73" s="230"/>
      <c r="U73" s="230"/>
    </row>
    <row r="74" spans="1:21" s="340" customFormat="1" ht="15" customHeight="1" x14ac:dyDescent="0.25">
      <c r="A74" s="322">
        <f>'Tabela I'!$G$2</f>
        <v>0</v>
      </c>
      <c r="B74" s="322">
        <f>'Tabela I'!$G$1</f>
        <v>2017</v>
      </c>
      <c r="C74" s="388" t="str">
        <f>+'Tabela IIIa'!B107</f>
        <v>Ime i prezime</v>
      </c>
      <c r="D74" s="388">
        <f>+'Tabela IIIa'!C107</f>
        <v>0</v>
      </c>
      <c r="E74" s="388">
        <f>+'Tabela IIIa'!D107</f>
        <v>0</v>
      </c>
      <c r="F74" s="388">
        <f>+'Tabela IIIa'!E107</f>
        <v>0</v>
      </c>
      <c r="G74" s="388">
        <f>+'Tabela IIIa'!F107</f>
        <v>0</v>
      </c>
      <c r="H74" s="388">
        <f>+'Tabela IIIa'!G107</f>
        <v>0</v>
      </c>
      <c r="I74" s="388">
        <f>+'Tabela IIIa'!H107</f>
        <v>0</v>
      </c>
      <c r="J74" s="388">
        <f>+'Tabela IIIa'!I107</f>
        <v>0</v>
      </c>
      <c r="K74" s="388">
        <f>+'Tabela IIIa'!J107</f>
        <v>0</v>
      </c>
      <c r="L74" s="388">
        <f>+'Tabela IIIa'!K107</f>
        <v>0</v>
      </c>
      <c r="M74" s="388">
        <f>+'Tabela IIIa'!L107</f>
        <v>0</v>
      </c>
      <c r="N74" s="388" t="str">
        <f>+'Tabela IIIa'!M107</f>
        <v/>
      </c>
      <c r="O74" s="388" t="str">
        <f>+'Tabela IIIa'!N107</f>
        <v/>
      </c>
      <c r="P74" s="388" t="str">
        <f>+'Tabela IIIa'!O107</f>
        <v/>
      </c>
      <c r="Q74" s="388" t="str">
        <f>+'Tabela IIIa'!P107</f>
        <v/>
      </c>
      <c r="R74" s="456" t="str">
        <f>+'Tabela IIIa'!Q107</f>
        <v/>
      </c>
      <c r="S74" s="230"/>
      <c r="T74" s="230"/>
      <c r="U74" s="230"/>
    </row>
    <row r="75" spans="1:21" s="340" customFormat="1" ht="15" customHeight="1" x14ac:dyDescent="0.25">
      <c r="A75" s="322">
        <f>'Tabela I'!$G$2</f>
        <v>0</v>
      </c>
      <c r="B75" s="322">
        <f>'Tabela I'!$G$1</f>
        <v>2017</v>
      </c>
      <c r="C75" s="388" t="str">
        <f>+'Tabela IIIa'!B114</f>
        <v>Ime i prezime</v>
      </c>
      <c r="D75" s="388">
        <f>+'Tabela IIIa'!C114</f>
        <v>0</v>
      </c>
      <c r="E75" s="388">
        <f>+'Tabela IIIa'!D114</f>
        <v>0</v>
      </c>
      <c r="F75" s="388">
        <f>+'Tabela IIIa'!E114</f>
        <v>0</v>
      </c>
      <c r="G75" s="388">
        <f>+'Tabela IIIa'!F114</f>
        <v>0</v>
      </c>
      <c r="H75" s="388">
        <f>+'Tabela IIIa'!G114</f>
        <v>0</v>
      </c>
      <c r="I75" s="388">
        <f>+'Tabela IIIa'!H114</f>
        <v>0</v>
      </c>
      <c r="J75" s="388">
        <f>+'Tabela IIIa'!I114</f>
        <v>0</v>
      </c>
      <c r="K75" s="388">
        <f>+'Tabela IIIa'!J114</f>
        <v>0</v>
      </c>
      <c r="L75" s="388">
        <f>+'Tabela IIIa'!K114</f>
        <v>0</v>
      </c>
      <c r="M75" s="388">
        <f>+'Tabela IIIa'!L114</f>
        <v>0</v>
      </c>
      <c r="N75" s="388" t="str">
        <f>+'Tabela IIIa'!M114</f>
        <v/>
      </c>
      <c r="O75" s="388" t="str">
        <f>+'Tabela IIIa'!N114</f>
        <v/>
      </c>
      <c r="P75" s="388" t="str">
        <f>+'Tabela IIIa'!O114</f>
        <v/>
      </c>
      <c r="Q75" s="388" t="str">
        <f>+'Tabela IIIa'!P114</f>
        <v/>
      </c>
      <c r="R75" s="456" t="str">
        <f>+'Tabela IIIa'!Q114</f>
        <v/>
      </c>
      <c r="S75" s="230"/>
      <c r="T75" s="230"/>
      <c r="U75" s="230"/>
    </row>
    <row r="76" spans="1:21" s="340" customFormat="1" ht="15" customHeight="1" x14ac:dyDescent="0.25">
      <c r="A76" s="322">
        <f>'Tabela I'!$G$2</f>
        <v>0</v>
      </c>
      <c r="B76" s="322">
        <f>'Tabela I'!$G$1</f>
        <v>2017</v>
      </c>
      <c r="C76" s="388" t="str">
        <f>+'Tabela IIIa'!B121</f>
        <v>Ime i prezime</v>
      </c>
      <c r="D76" s="388">
        <f>+'Tabela IIIa'!C121</f>
        <v>0</v>
      </c>
      <c r="E76" s="388">
        <f>+'Tabela IIIa'!D121</f>
        <v>0</v>
      </c>
      <c r="F76" s="388">
        <f>+'Tabela IIIa'!E121</f>
        <v>0</v>
      </c>
      <c r="G76" s="388">
        <f>+'Tabela IIIa'!F121</f>
        <v>0</v>
      </c>
      <c r="H76" s="388">
        <f>+'Tabela IIIa'!G121</f>
        <v>0</v>
      </c>
      <c r="I76" s="388">
        <f>+'Tabela IIIa'!H121</f>
        <v>0</v>
      </c>
      <c r="J76" s="388">
        <f>+'Tabela IIIa'!I121</f>
        <v>0</v>
      </c>
      <c r="K76" s="388">
        <f>+'Tabela IIIa'!J121</f>
        <v>0</v>
      </c>
      <c r="L76" s="388">
        <f>+'Tabela IIIa'!K121</f>
        <v>0</v>
      </c>
      <c r="M76" s="388">
        <f>+'Tabela IIIa'!L121</f>
        <v>0</v>
      </c>
      <c r="N76" s="388" t="str">
        <f>+'Tabela IIIa'!M121</f>
        <v/>
      </c>
      <c r="O76" s="388" t="str">
        <f>+'Tabela IIIa'!N121</f>
        <v/>
      </c>
      <c r="P76" s="388" t="str">
        <f>+'Tabela IIIa'!O121</f>
        <v/>
      </c>
      <c r="Q76" s="388" t="str">
        <f>+'Tabela IIIa'!P121</f>
        <v/>
      </c>
      <c r="R76" s="388" t="str">
        <f>+'Tabela IIIa'!Q121</f>
        <v/>
      </c>
      <c r="S76" s="230"/>
      <c r="T76" s="230"/>
      <c r="U76" s="230"/>
    </row>
    <row r="77" spans="1:21" s="340" customFormat="1" ht="15" customHeight="1" x14ac:dyDescent="0.25">
      <c r="A77" s="322">
        <f>'Tabela I'!$G$2</f>
        <v>0</v>
      </c>
      <c r="B77" s="322">
        <f>'Tabela I'!$G$1</f>
        <v>2017</v>
      </c>
      <c r="C77" s="388" t="str">
        <f>+'Tabela IIIa'!B128</f>
        <v>Ime i prezime</v>
      </c>
      <c r="D77" s="388">
        <f>+'Tabela IIIa'!C128</f>
        <v>0</v>
      </c>
      <c r="E77" s="388">
        <f>+'Tabela IIIa'!D128</f>
        <v>0</v>
      </c>
      <c r="F77" s="388">
        <f>+'Tabela IIIa'!E128</f>
        <v>0</v>
      </c>
      <c r="G77" s="388">
        <f>+'Tabela IIIa'!F128</f>
        <v>0</v>
      </c>
      <c r="H77" s="388">
        <f>+'Tabela IIIa'!G128</f>
        <v>0</v>
      </c>
      <c r="I77" s="388">
        <f>+'Tabela IIIa'!H128</f>
        <v>0</v>
      </c>
      <c r="J77" s="388">
        <f>+'Tabela IIIa'!I128</f>
        <v>0</v>
      </c>
      <c r="K77" s="388">
        <f>+'Tabela IIIa'!J128</f>
        <v>0</v>
      </c>
      <c r="L77" s="388">
        <f>+'Tabela IIIa'!K128</f>
        <v>0</v>
      </c>
      <c r="M77" s="388">
        <f>+'Tabela IIIa'!L128</f>
        <v>0</v>
      </c>
      <c r="N77" s="388" t="str">
        <f>+'Tabela IIIa'!M128</f>
        <v/>
      </c>
      <c r="O77" s="388" t="str">
        <f>+'Tabela IIIa'!N128</f>
        <v/>
      </c>
      <c r="P77" s="388" t="str">
        <f>+'Tabela IIIa'!O128</f>
        <v/>
      </c>
      <c r="Q77" s="388" t="str">
        <f>+'Tabela IIIa'!P128</f>
        <v/>
      </c>
      <c r="R77" s="388" t="str">
        <f>+'Tabela IIIa'!Q128</f>
        <v/>
      </c>
      <c r="S77" s="230"/>
      <c r="T77" s="230"/>
      <c r="U77" s="230"/>
    </row>
    <row r="78" spans="1:21" s="340" customFormat="1" ht="15" customHeight="1" x14ac:dyDescent="0.25">
      <c r="A78" s="322">
        <f>'Tabela I'!$G$2</f>
        <v>0</v>
      </c>
      <c r="B78" s="322">
        <f>'Tabela I'!$G$1</f>
        <v>2017</v>
      </c>
      <c r="C78" s="388" t="str">
        <f>+'Tabela IIIa'!B135</f>
        <v>Ime i prezime</v>
      </c>
      <c r="D78" s="388">
        <f>+'Tabela IIIa'!C135</f>
        <v>0</v>
      </c>
      <c r="E78" s="388">
        <f>+'Tabela IIIa'!D135</f>
        <v>0</v>
      </c>
      <c r="F78" s="388">
        <f>+'Tabela IIIa'!E135</f>
        <v>0</v>
      </c>
      <c r="G78" s="388">
        <f>+'Tabela IIIa'!F135</f>
        <v>0</v>
      </c>
      <c r="H78" s="388">
        <f>+'Tabela IIIa'!G135</f>
        <v>0</v>
      </c>
      <c r="I78" s="388">
        <f>+'Tabela IIIa'!H135</f>
        <v>0</v>
      </c>
      <c r="J78" s="388">
        <f>+'Tabela IIIa'!I135</f>
        <v>0</v>
      </c>
      <c r="K78" s="388">
        <f>+'Tabela IIIa'!J135</f>
        <v>0</v>
      </c>
      <c r="L78" s="388">
        <f>+'Tabela IIIa'!K135</f>
        <v>0</v>
      </c>
      <c r="M78" s="388">
        <f>+'Tabela IIIa'!L135</f>
        <v>0</v>
      </c>
      <c r="N78" s="388" t="str">
        <f>+'Tabela IIIa'!M135</f>
        <v/>
      </c>
      <c r="O78" s="388" t="str">
        <f>+'Tabela IIIa'!N135</f>
        <v/>
      </c>
      <c r="P78" s="388" t="str">
        <f>+'Tabela IIIa'!O135</f>
        <v/>
      </c>
      <c r="Q78" s="388" t="str">
        <f>+'Tabela IIIa'!P135</f>
        <v/>
      </c>
      <c r="R78" s="388" t="str">
        <f>+'Tabela IIIa'!Q135</f>
        <v/>
      </c>
      <c r="S78" s="230"/>
      <c r="T78" s="230"/>
      <c r="U78" s="230"/>
    </row>
    <row r="79" spans="1:21" s="340" customFormat="1" ht="15" customHeight="1" x14ac:dyDescent="0.25">
      <c r="A79" s="322">
        <f>'Tabela I'!$G$2</f>
        <v>0</v>
      </c>
      <c r="B79" s="322">
        <f>'Tabela I'!$G$1</f>
        <v>2017</v>
      </c>
      <c r="C79" s="388" t="str">
        <f>+'Tabela IIIa'!B142</f>
        <v>Ime i prezime</v>
      </c>
      <c r="D79" s="388">
        <f>+'Tabela IIIa'!C142</f>
        <v>0</v>
      </c>
      <c r="E79" s="388">
        <f>+'Tabela IIIa'!D142</f>
        <v>0</v>
      </c>
      <c r="F79" s="388">
        <f>+'Tabela IIIa'!E142</f>
        <v>0</v>
      </c>
      <c r="G79" s="388">
        <f>+'Tabela IIIa'!F142</f>
        <v>0</v>
      </c>
      <c r="H79" s="388">
        <f>+'Tabela IIIa'!G142</f>
        <v>0</v>
      </c>
      <c r="I79" s="388">
        <f>+'Tabela IIIa'!H142</f>
        <v>0</v>
      </c>
      <c r="J79" s="388">
        <f>+'Tabela IIIa'!I142</f>
        <v>0</v>
      </c>
      <c r="K79" s="388">
        <f>+'Tabela IIIa'!J142</f>
        <v>0</v>
      </c>
      <c r="L79" s="388">
        <f>+'Tabela IIIa'!K142</f>
        <v>0</v>
      </c>
      <c r="M79" s="388">
        <f>+'Tabela IIIa'!L142</f>
        <v>0</v>
      </c>
      <c r="N79" s="388" t="str">
        <f>+'Tabela IIIa'!M142</f>
        <v/>
      </c>
      <c r="O79" s="388" t="str">
        <f>+'Tabela IIIa'!N142</f>
        <v/>
      </c>
      <c r="P79" s="388" t="str">
        <f>+'Tabela IIIa'!O142</f>
        <v/>
      </c>
      <c r="Q79" s="388" t="str">
        <f>+'Tabela IIIa'!P142</f>
        <v/>
      </c>
      <c r="R79" s="388" t="str">
        <f>+'Tabela IIIa'!Q142</f>
        <v/>
      </c>
      <c r="S79" s="230"/>
      <c r="T79" s="230"/>
      <c r="U79" s="230"/>
    </row>
    <row r="80" spans="1:21" s="340" customFormat="1" ht="15" customHeight="1" x14ac:dyDescent="0.25">
      <c r="A80" s="322">
        <f>'Tabela I'!$G$2</f>
        <v>0</v>
      </c>
      <c r="B80" s="322">
        <f>'Tabela I'!$G$1</f>
        <v>2017</v>
      </c>
      <c r="C80" s="388" t="str">
        <f>+'Tabela IIIa'!B149</f>
        <v>Ime i prezime</v>
      </c>
      <c r="D80" s="388">
        <f>+'Tabela IIIa'!C149</f>
        <v>0</v>
      </c>
      <c r="E80" s="388">
        <f>+'Tabela IIIa'!D149</f>
        <v>0</v>
      </c>
      <c r="F80" s="388">
        <f>+'Tabela IIIa'!E149</f>
        <v>0</v>
      </c>
      <c r="G80" s="388">
        <f>+'Tabela IIIa'!F149</f>
        <v>0</v>
      </c>
      <c r="H80" s="388">
        <f>+'Tabela IIIa'!G149</f>
        <v>0</v>
      </c>
      <c r="I80" s="388">
        <f>+'Tabela IIIa'!H149</f>
        <v>0</v>
      </c>
      <c r="J80" s="388">
        <f>+'Tabela IIIa'!I149</f>
        <v>0</v>
      </c>
      <c r="K80" s="388">
        <f>+'Tabela IIIa'!J149</f>
        <v>0</v>
      </c>
      <c r="L80" s="388">
        <f>+'Tabela IIIa'!K149</f>
        <v>0</v>
      </c>
      <c r="M80" s="388">
        <f>+'Tabela IIIa'!L149</f>
        <v>0</v>
      </c>
      <c r="N80" s="388" t="str">
        <f>+'Tabela IIIa'!M149</f>
        <v/>
      </c>
      <c r="O80" s="388" t="str">
        <f>+'Tabela IIIa'!N149</f>
        <v/>
      </c>
      <c r="P80" s="388" t="str">
        <f>+'Tabela IIIa'!O149</f>
        <v/>
      </c>
      <c r="Q80" s="388" t="str">
        <f>+'Tabela IIIa'!P149</f>
        <v/>
      </c>
      <c r="R80" s="388" t="str">
        <f>+'Tabela IIIa'!Q149</f>
        <v/>
      </c>
      <c r="S80" s="230"/>
      <c r="T80" s="230"/>
      <c r="U80" s="230"/>
    </row>
    <row r="81" spans="2:21" s="340" customFormat="1" x14ac:dyDescent="0.25">
      <c r="B81" s="230"/>
      <c r="C81" s="230"/>
      <c r="D81" s="230"/>
      <c r="E81" s="230"/>
      <c r="F81" s="230"/>
      <c r="G81" s="230"/>
      <c r="H81" s="230"/>
      <c r="I81" s="230"/>
      <c r="J81" s="230"/>
      <c r="K81" s="230"/>
      <c r="L81" s="230"/>
      <c r="M81" s="230"/>
      <c r="O81" s="230"/>
      <c r="Q81" s="230"/>
      <c r="R81" s="343"/>
      <c r="S81" s="230"/>
      <c r="T81" s="230"/>
      <c r="U81" s="230"/>
    </row>
    <row r="82" spans="2:21" s="340" customFormat="1" x14ac:dyDescent="0.25">
      <c r="B82" s="230"/>
      <c r="C82" s="230"/>
      <c r="D82" s="230"/>
      <c r="E82" s="230"/>
      <c r="F82" s="230"/>
      <c r="G82" s="230"/>
      <c r="H82" s="230"/>
      <c r="I82" s="230"/>
      <c r="J82" s="230"/>
      <c r="K82" s="230"/>
      <c r="L82" s="230"/>
      <c r="M82" s="230"/>
      <c r="O82" s="230"/>
      <c r="Q82" s="230"/>
      <c r="R82" s="343"/>
      <c r="S82" s="230"/>
      <c r="T82" s="230"/>
      <c r="U82" s="230"/>
    </row>
    <row r="83" spans="2:21" s="340" customFormat="1" x14ac:dyDescent="0.25">
      <c r="B83" s="230"/>
      <c r="C83" s="230"/>
      <c r="D83" s="230"/>
      <c r="E83" s="230"/>
      <c r="F83" s="230"/>
      <c r="G83" s="230"/>
      <c r="H83" s="230"/>
      <c r="I83" s="230"/>
      <c r="J83" s="230"/>
      <c r="K83" s="230"/>
      <c r="L83" s="230"/>
      <c r="M83" s="230"/>
      <c r="O83" s="230"/>
      <c r="Q83" s="230"/>
      <c r="R83" s="343"/>
      <c r="S83" s="230"/>
      <c r="T83" s="230"/>
      <c r="U83" s="230"/>
    </row>
    <row r="84" spans="2:21" s="340" customFormat="1" x14ac:dyDescent="0.25">
      <c r="B84" s="230"/>
      <c r="C84" s="230"/>
      <c r="D84" s="230"/>
      <c r="E84" s="230"/>
      <c r="F84" s="230"/>
      <c r="G84" s="230"/>
      <c r="H84" s="230"/>
      <c r="I84" s="230"/>
      <c r="J84" s="230"/>
      <c r="K84" s="230"/>
      <c r="L84" s="230"/>
      <c r="M84" s="230"/>
      <c r="O84" s="230"/>
      <c r="Q84" s="230"/>
      <c r="R84" s="343"/>
      <c r="S84" s="230"/>
      <c r="T84" s="230"/>
      <c r="U84" s="230"/>
    </row>
    <row r="85" spans="2:21" s="340" customFormat="1" x14ac:dyDescent="0.25">
      <c r="B85" s="230"/>
      <c r="C85" s="230"/>
      <c r="D85" s="230"/>
      <c r="E85" s="230"/>
      <c r="F85" s="230"/>
      <c r="G85" s="230"/>
      <c r="H85" s="230"/>
      <c r="I85" s="230"/>
      <c r="J85" s="230"/>
      <c r="K85" s="230"/>
      <c r="L85" s="230"/>
      <c r="M85" s="230"/>
      <c r="O85" s="230"/>
      <c r="Q85" s="230"/>
      <c r="R85" s="343"/>
      <c r="S85" s="230"/>
      <c r="T85" s="230"/>
      <c r="U85" s="230"/>
    </row>
    <row r="86" spans="2:21" s="340" customFormat="1" x14ac:dyDescent="0.25">
      <c r="B86" s="230"/>
      <c r="C86" s="230"/>
      <c r="D86" s="230"/>
      <c r="E86" s="230"/>
      <c r="F86" s="230"/>
      <c r="G86" s="230"/>
      <c r="H86" s="230"/>
      <c r="I86" s="230"/>
      <c r="J86" s="230"/>
      <c r="K86" s="230"/>
      <c r="L86" s="230"/>
      <c r="M86" s="230"/>
      <c r="O86" s="230"/>
      <c r="Q86" s="230"/>
      <c r="R86" s="343"/>
      <c r="S86" s="230"/>
      <c r="T86" s="230"/>
      <c r="U86" s="230"/>
    </row>
    <row r="87" spans="2:21" s="340" customFormat="1" x14ac:dyDescent="0.25">
      <c r="B87" s="230"/>
      <c r="C87" s="230"/>
      <c r="D87" s="230"/>
      <c r="E87" s="230"/>
      <c r="F87" s="230"/>
      <c r="G87" s="230"/>
      <c r="H87" s="230"/>
      <c r="I87" s="230"/>
      <c r="J87" s="230"/>
      <c r="K87" s="230"/>
      <c r="L87" s="230"/>
      <c r="M87" s="230"/>
      <c r="O87" s="230"/>
      <c r="Q87" s="230"/>
      <c r="R87" s="343"/>
      <c r="S87" s="230"/>
      <c r="T87" s="230"/>
      <c r="U87" s="230"/>
    </row>
    <row r="88" spans="2:21" s="340" customFormat="1" x14ac:dyDescent="0.25">
      <c r="B88" s="230"/>
      <c r="C88" s="230"/>
      <c r="D88" s="230"/>
      <c r="E88" s="230"/>
      <c r="F88" s="230"/>
      <c r="G88" s="230"/>
      <c r="H88" s="230"/>
      <c r="I88" s="230"/>
      <c r="J88" s="230"/>
      <c r="K88" s="230"/>
      <c r="L88" s="230"/>
      <c r="M88" s="230"/>
      <c r="O88" s="230"/>
      <c r="Q88" s="230"/>
      <c r="R88" s="343"/>
      <c r="S88" s="230"/>
      <c r="T88" s="230"/>
      <c r="U88" s="230"/>
    </row>
    <row r="89" spans="2:21" s="340" customFormat="1" x14ac:dyDescent="0.25">
      <c r="B89" s="230"/>
      <c r="C89" s="230"/>
      <c r="D89" s="230"/>
      <c r="E89" s="230"/>
      <c r="F89" s="230"/>
      <c r="G89" s="230"/>
      <c r="H89" s="230"/>
      <c r="I89" s="230"/>
      <c r="J89" s="230"/>
      <c r="K89" s="230"/>
      <c r="L89" s="230"/>
      <c r="M89" s="230"/>
      <c r="O89" s="230"/>
      <c r="Q89" s="230"/>
      <c r="R89" s="343"/>
      <c r="S89" s="230"/>
      <c r="T89" s="230"/>
      <c r="U89" s="230"/>
    </row>
    <row r="90" spans="2:21" s="340" customFormat="1" x14ac:dyDescent="0.25">
      <c r="B90" s="230"/>
      <c r="C90" s="230"/>
      <c r="D90" s="230"/>
      <c r="E90" s="230"/>
      <c r="F90" s="230"/>
      <c r="G90" s="230"/>
      <c r="H90" s="230"/>
      <c r="I90" s="230"/>
      <c r="J90" s="230"/>
      <c r="K90" s="230"/>
      <c r="L90" s="230"/>
      <c r="M90" s="230"/>
      <c r="O90" s="230"/>
      <c r="Q90" s="230"/>
      <c r="R90" s="343"/>
      <c r="S90" s="230"/>
      <c r="T90" s="230"/>
      <c r="U90" s="230"/>
    </row>
    <row r="91" spans="2:21" s="340" customFormat="1" x14ac:dyDescent="0.25">
      <c r="B91" s="230"/>
      <c r="C91" s="230"/>
      <c r="D91" s="230"/>
      <c r="E91" s="230"/>
      <c r="F91" s="230"/>
      <c r="G91" s="230"/>
      <c r="H91" s="230"/>
      <c r="I91" s="230"/>
      <c r="J91" s="230"/>
      <c r="K91" s="230"/>
      <c r="L91" s="230"/>
      <c r="M91" s="230"/>
      <c r="O91" s="230"/>
      <c r="Q91" s="230"/>
      <c r="R91" s="343"/>
      <c r="S91" s="230"/>
      <c r="T91" s="230"/>
      <c r="U91" s="230"/>
    </row>
    <row r="92" spans="2:21" s="340" customFormat="1" x14ac:dyDescent="0.25">
      <c r="B92" s="230"/>
      <c r="C92" s="230"/>
      <c r="D92" s="230"/>
      <c r="E92" s="230"/>
      <c r="F92" s="230"/>
      <c r="G92" s="230"/>
      <c r="H92" s="230"/>
      <c r="I92" s="230"/>
      <c r="J92" s="230"/>
      <c r="K92" s="230"/>
      <c r="L92" s="230"/>
      <c r="M92" s="230"/>
      <c r="O92" s="230"/>
      <c r="Q92" s="230"/>
      <c r="R92" s="343"/>
      <c r="S92" s="230"/>
      <c r="T92" s="230"/>
      <c r="U92" s="230"/>
    </row>
    <row r="93" spans="2:21" s="340" customFormat="1" x14ac:dyDescent="0.25">
      <c r="B93" s="230"/>
      <c r="C93" s="230"/>
      <c r="D93" s="230"/>
      <c r="E93" s="230"/>
      <c r="F93" s="230"/>
      <c r="G93" s="230"/>
      <c r="H93" s="230"/>
      <c r="I93" s="230"/>
      <c r="J93" s="230"/>
      <c r="K93" s="230"/>
      <c r="L93" s="230"/>
      <c r="M93" s="230"/>
      <c r="O93" s="230"/>
      <c r="Q93" s="230"/>
      <c r="R93" s="343"/>
      <c r="S93" s="230"/>
      <c r="T93" s="230"/>
      <c r="U93" s="230"/>
    </row>
    <row r="94" spans="2:21" s="340" customFormat="1" x14ac:dyDescent="0.25">
      <c r="B94" s="230"/>
      <c r="C94" s="230"/>
      <c r="D94" s="230"/>
      <c r="E94" s="230"/>
      <c r="F94" s="230"/>
      <c r="G94" s="230"/>
      <c r="H94" s="230"/>
      <c r="I94" s="230"/>
      <c r="J94" s="230"/>
      <c r="K94" s="230"/>
      <c r="L94" s="230"/>
      <c r="M94" s="230"/>
      <c r="O94" s="230"/>
      <c r="Q94" s="230"/>
      <c r="R94" s="343"/>
      <c r="S94" s="230"/>
      <c r="T94" s="230"/>
      <c r="U94" s="230"/>
    </row>
    <row r="95" spans="2:21" s="340" customFormat="1" x14ac:dyDescent="0.25">
      <c r="B95" s="230"/>
      <c r="C95" s="230"/>
      <c r="D95" s="230"/>
      <c r="E95" s="230"/>
      <c r="F95" s="230"/>
      <c r="G95" s="230"/>
      <c r="H95" s="230"/>
      <c r="I95" s="230"/>
      <c r="J95" s="230"/>
      <c r="K95" s="230"/>
      <c r="L95" s="230"/>
      <c r="M95" s="230"/>
      <c r="O95" s="230"/>
      <c r="Q95" s="230"/>
      <c r="R95" s="343"/>
      <c r="S95" s="230"/>
      <c r="T95" s="230"/>
      <c r="U95" s="230"/>
    </row>
    <row r="96" spans="2:21" s="340" customFormat="1" x14ac:dyDescent="0.25">
      <c r="B96" s="230"/>
      <c r="C96" s="230"/>
      <c r="D96" s="230"/>
      <c r="E96" s="230"/>
      <c r="F96" s="230"/>
      <c r="G96" s="230"/>
      <c r="H96" s="230"/>
      <c r="I96" s="230"/>
      <c r="J96" s="230"/>
      <c r="K96" s="230"/>
      <c r="L96" s="230"/>
      <c r="M96" s="230"/>
      <c r="O96" s="230"/>
      <c r="Q96" s="230"/>
      <c r="R96" s="343"/>
      <c r="S96" s="230"/>
      <c r="T96" s="230"/>
      <c r="U96" s="230"/>
    </row>
    <row r="97" spans="2:21" s="340" customFormat="1" x14ac:dyDescent="0.25">
      <c r="B97" s="230"/>
      <c r="C97" s="230"/>
      <c r="D97" s="230"/>
      <c r="E97" s="230"/>
      <c r="F97" s="230"/>
      <c r="G97" s="230"/>
      <c r="H97" s="230"/>
      <c r="I97" s="230"/>
      <c r="J97" s="230"/>
      <c r="K97" s="230"/>
      <c r="L97" s="230"/>
      <c r="M97" s="230"/>
      <c r="O97" s="230"/>
      <c r="Q97" s="230"/>
      <c r="R97" s="343"/>
      <c r="S97" s="230"/>
      <c r="T97" s="230"/>
      <c r="U97" s="230"/>
    </row>
    <row r="98" spans="2:21" s="340" customFormat="1" x14ac:dyDescent="0.25">
      <c r="B98" s="230"/>
      <c r="C98" s="230"/>
      <c r="D98" s="230"/>
      <c r="E98" s="230"/>
      <c r="F98" s="230"/>
      <c r="G98" s="230"/>
      <c r="H98" s="230"/>
      <c r="I98" s="230"/>
      <c r="J98" s="230"/>
      <c r="K98" s="230"/>
      <c r="L98" s="230"/>
      <c r="M98" s="230"/>
      <c r="O98" s="230"/>
      <c r="Q98" s="230"/>
      <c r="R98" s="343"/>
      <c r="S98" s="230"/>
      <c r="T98" s="230"/>
      <c r="U98" s="230"/>
    </row>
    <row r="99" spans="2:21" s="340" customFormat="1" x14ac:dyDescent="0.25">
      <c r="B99" s="230"/>
      <c r="C99" s="230"/>
      <c r="D99" s="230"/>
      <c r="E99" s="230"/>
      <c r="F99" s="230"/>
      <c r="G99" s="230"/>
      <c r="H99" s="230"/>
      <c r="I99" s="230"/>
      <c r="J99" s="230"/>
      <c r="K99" s="230"/>
      <c r="L99" s="230"/>
      <c r="M99" s="230"/>
      <c r="O99" s="230"/>
      <c r="Q99" s="230"/>
      <c r="R99" s="343"/>
      <c r="S99" s="230"/>
      <c r="T99" s="230"/>
      <c r="U99" s="230"/>
    </row>
    <row r="100" spans="2:21" s="340" customFormat="1" x14ac:dyDescent="0.25">
      <c r="B100" s="230"/>
      <c r="C100" s="230"/>
      <c r="D100" s="230"/>
      <c r="E100" s="230"/>
      <c r="F100" s="230"/>
      <c r="G100" s="230"/>
      <c r="H100" s="230"/>
      <c r="I100" s="230"/>
      <c r="J100" s="230"/>
      <c r="K100" s="230"/>
      <c r="L100" s="230"/>
      <c r="M100" s="230"/>
      <c r="O100" s="230"/>
      <c r="Q100" s="230"/>
      <c r="R100" s="343"/>
      <c r="S100" s="230"/>
      <c r="T100" s="230"/>
      <c r="U100" s="230"/>
    </row>
    <row r="101" spans="2:21" s="340" customFormat="1" x14ac:dyDescent="0.25">
      <c r="B101" s="230"/>
      <c r="C101" s="230"/>
      <c r="D101" s="230"/>
      <c r="E101" s="230"/>
      <c r="F101" s="230"/>
      <c r="G101" s="230"/>
      <c r="H101" s="230"/>
      <c r="I101" s="230"/>
      <c r="J101" s="230"/>
      <c r="K101" s="230"/>
      <c r="L101" s="230"/>
      <c r="M101" s="230"/>
      <c r="O101" s="230"/>
      <c r="Q101" s="230"/>
      <c r="R101" s="343"/>
      <c r="S101" s="230"/>
      <c r="T101" s="230"/>
      <c r="U101" s="230"/>
    </row>
    <row r="102" spans="2:21" s="340" customFormat="1" x14ac:dyDescent="0.25">
      <c r="B102" s="230"/>
      <c r="C102" s="230"/>
      <c r="D102" s="230"/>
      <c r="E102" s="230"/>
      <c r="F102" s="230"/>
      <c r="G102" s="230"/>
      <c r="H102" s="230"/>
      <c r="I102" s="230"/>
      <c r="J102" s="230"/>
      <c r="K102" s="230"/>
      <c r="L102" s="230"/>
      <c r="M102" s="230"/>
      <c r="O102" s="230"/>
      <c r="Q102" s="230"/>
      <c r="R102" s="343"/>
      <c r="S102" s="230"/>
      <c r="T102" s="230"/>
      <c r="U102" s="230"/>
    </row>
    <row r="103" spans="2:21" s="340" customFormat="1" x14ac:dyDescent="0.25">
      <c r="B103" s="230"/>
      <c r="C103" s="230"/>
      <c r="D103" s="230"/>
      <c r="E103" s="230"/>
      <c r="F103" s="230"/>
      <c r="G103" s="230"/>
      <c r="H103" s="230"/>
      <c r="I103" s="230"/>
      <c r="J103" s="230"/>
      <c r="K103" s="230"/>
      <c r="L103" s="230"/>
      <c r="M103" s="230"/>
      <c r="O103" s="230"/>
      <c r="Q103" s="230"/>
      <c r="R103" s="343"/>
      <c r="S103" s="230"/>
      <c r="T103" s="230"/>
      <c r="U103" s="230"/>
    </row>
    <row r="104" spans="2:21" s="340" customFormat="1" x14ac:dyDescent="0.25">
      <c r="B104" s="230"/>
      <c r="C104" s="230"/>
      <c r="D104" s="230"/>
      <c r="E104" s="230"/>
      <c r="F104" s="230"/>
      <c r="G104" s="230"/>
      <c r="H104" s="230"/>
      <c r="I104" s="230"/>
      <c r="J104" s="230"/>
      <c r="K104" s="230"/>
      <c r="L104" s="230"/>
      <c r="M104" s="230"/>
      <c r="O104" s="230"/>
      <c r="Q104" s="230"/>
      <c r="R104" s="343"/>
      <c r="S104" s="230"/>
      <c r="T104" s="230"/>
      <c r="U104" s="230"/>
    </row>
    <row r="105" spans="2:21" s="340" customFormat="1" x14ac:dyDescent="0.25">
      <c r="B105" s="230"/>
      <c r="C105" s="230"/>
      <c r="D105" s="230"/>
      <c r="E105" s="230"/>
      <c r="F105" s="230"/>
      <c r="G105" s="230"/>
      <c r="H105" s="230"/>
      <c r="I105" s="230"/>
      <c r="J105" s="230"/>
      <c r="K105" s="230"/>
      <c r="L105" s="230"/>
      <c r="M105" s="230"/>
      <c r="O105" s="230"/>
      <c r="Q105" s="230"/>
      <c r="R105" s="343"/>
      <c r="S105" s="230"/>
      <c r="T105" s="230"/>
      <c r="U105" s="230"/>
    </row>
    <row r="106" spans="2:21" s="340" customFormat="1" x14ac:dyDescent="0.25">
      <c r="B106" s="230"/>
      <c r="C106" s="230"/>
      <c r="D106" s="230"/>
      <c r="E106" s="230"/>
      <c r="F106" s="230"/>
      <c r="G106" s="230"/>
      <c r="H106" s="230"/>
      <c r="I106" s="230"/>
      <c r="J106" s="230"/>
      <c r="K106" s="230"/>
      <c r="L106" s="230"/>
      <c r="M106" s="230"/>
      <c r="O106" s="230"/>
      <c r="Q106" s="230"/>
      <c r="R106" s="343"/>
      <c r="S106" s="230"/>
      <c r="T106" s="230"/>
      <c r="U106" s="230"/>
    </row>
    <row r="107" spans="2:21" s="340" customFormat="1" x14ac:dyDescent="0.25">
      <c r="B107" s="230"/>
      <c r="C107" s="230"/>
      <c r="D107" s="230"/>
      <c r="E107" s="230"/>
      <c r="F107" s="230"/>
      <c r="G107" s="230"/>
      <c r="H107" s="230"/>
      <c r="I107" s="230"/>
      <c r="J107" s="230"/>
      <c r="K107" s="230"/>
      <c r="L107" s="230"/>
      <c r="M107" s="230"/>
      <c r="O107" s="230"/>
      <c r="Q107" s="230"/>
      <c r="R107" s="343"/>
      <c r="S107" s="230"/>
      <c r="T107" s="230"/>
      <c r="U107" s="230"/>
    </row>
    <row r="108" spans="2:21" s="340" customFormat="1" x14ac:dyDescent="0.25">
      <c r="B108" s="230"/>
      <c r="C108" s="230"/>
      <c r="D108" s="230"/>
      <c r="E108" s="230"/>
      <c r="F108" s="230"/>
      <c r="G108" s="230"/>
      <c r="H108" s="230"/>
      <c r="I108" s="230"/>
      <c r="J108" s="230"/>
      <c r="K108" s="230"/>
      <c r="L108" s="230"/>
      <c r="M108" s="230"/>
      <c r="O108" s="230"/>
      <c r="Q108" s="230"/>
      <c r="R108" s="343"/>
      <c r="S108" s="230"/>
      <c r="T108" s="230"/>
      <c r="U108" s="230"/>
    </row>
    <row r="109" spans="2:21" s="340" customFormat="1" x14ac:dyDescent="0.25">
      <c r="B109" s="230"/>
      <c r="C109" s="230"/>
      <c r="D109" s="230"/>
      <c r="E109" s="230"/>
      <c r="F109" s="230"/>
      <c r="G109" s="230"/>
      <c r="H109" s="230"/>
      <c r="I109" s="230"/>
      <c r="J109" s="230"/>
      <c r="K109" s="230"/>
      <c r="L109" s="230"/>
      <c r="M109" s="230"/>
      <c r="O109" s="230"/>
      <c r="Q109" s="230"/>
      <c r="R109" s="343"/>
      <c r="S109" s="230"/>
      <c r="T109" s="230"/>
      <c r="U109" s="230"/>
    </row>
    <row r="110" spans="2:21" s="340" customFormat="1" x14ac:dyDescent="0.25">
      <c r="B110" s="230"/>
      <c r="C110" s="230"/>
      <c r="D110" s="230"/>
      <c r="E110" s="230"/>
      <c r="F110" s="230"/>
      <c r="G110" s="230"/>
      <c r="H110" s="230"/>
      <c r="I110" s="230"/>
      <c r="J110" s="230"/>
      <c r="K110" s="230"/>
      <c r="L110" s="230"/>
      <c r="M110" s="230"/>
      <c r="O110" s="230"/>
      <c r="Q110" s="230"/>
      <c r="R110" s="343"/>
      <c r="S110" s="230"/>
      <c r="T110" s="230"/>
      <c r="U110" s="230"/>
    </row>
    <row r="111" spans="2:21" s="340" customFormat="1" x14ac:dyDescent="0.25">
      <c r="B111" s="230"/>
      <c r="C111" s="230"/>
      <c r="D111" s="230"/>
      <c r="E111" s="230"/>
      <c r="F111" s="230"/>
      <c r="G111" s="230"/>
      <c r="H111" s="230"/>
      <c r="I111" s="230"/>
      <c r="J111" s="230"/>
      <c r="K111" s="230"/>
      <c r="L111" s="230"/>
      <c r="M111" s="230"/>
      <c r="O111" s="230"/>
      <c r="Q111" s="230"/>
      <c r="R111" s="343"/>
      <c r="S111" s="230"/>
      <c r="T111" s="230"/>
      <c r="U111" s="230"/>
    </row>
    <row r="112" spans="2:21" s="340" customFormat="1" x14ac:dyDescent="0.25">
      <c r="B112" s="230"/>
      <c r="C112" s="230"/>
      <c r="D112" s="230"/>
      <c r="E112" s="230"/>
      <c r="F112" s="230"/>
      <c r="G112" s="230"/>
      <c r="H112" s="230"/>
      <c r="I112" s="230"/>
      <c r="J112" s="230"/>
      <c r="K112" s="230"/>
      <c r="L112" s="230"/>
      <c r="M112" s="230"/>
      <c r="O112" s="230"/>
      <c r="Q112" s="230"/>
      <c r="R112" s="343"/>
      <c r="S112" s="230"/>
      <c r="T112" s="230"/>
      <c r="U112" s="230"/>
    </row>
    <row r="113" spans="2:21" s="340" customFormat="1" x14ac:dyDescent="0.25">
      <c r="B113" s="230"/>
      <c r="C113" s="230"/>
      <c r="D113" s="230"/>
      <c r="E113" s="230"/>
      <c r="F113" s="230"/>
      <c r="G113" s="230"/>
      <c r="H113" s="230"/>
      <c r="I113" s="230"/>
      <c r="J113" s="230"/>
      <c r="K113" s="230"/>
      <c r="L113" s="230"/>
      <c r="M113" s="230"/>
      <c r="O113" s="230"/>
      <c r="Q113" s="230"/>
      <c r="R113" s="343"/>
      <c r="S113" s="230"/>
      <c r="T113" s="230"/>
      <c r="U113" s="230"/>
    </row>
    <row r="114" spans="2:21" s="340" customFormat="1" x14ac:dyDescent="0.25">
      <c r="B114" s="230"/>
      <c r="C114" s="230"/>
      <c r="D114" s="230"/>
      <c r="E114" s="230"/>
      <c r="F114" s="230"/>
      <c r="G114" s="230"/>
      <c r="H114" s="230"/>
      <c r="I114" s="230"/>
      <c r="J114" s="230"/>
      <c r="K114" s="230"/>
      <c r="L114" s="230"/>
      <c r="M114" s="230"/>
      <c r="O114" s="230"/>
      <c r="Q114" s="230"/>
      <c r="R114" s="343"/>
      <c r="S114" s="230"/>
      <c r="T114" s="230"/>
      <c r="U114" s="230"/>
    </row>
    <row r="115" spans="2:21" s="340" customFormat="1" x14ac:dyDescent="0.25">
      <c r="B115" s="230"/>
      <c r="C115" s="230"/>
      <c r="D115" s="230"/>
      <c r="E115" s="230"/>
      <c r="F115" s="230"/>
      <c r="G115" s="230"/>
      <c r="H115" s="230"/>
      <c r="I115" s="230"/>
      <c r="J115" s="230"/>
      <c r="K115" s="230"/>
      <c r="L115" s="230"/>
      <c r="M115" s="230"/>
      <c r="O115" s="230"/>
      <c r="Q115" s="230"/>
      <c r="R115" s="343"/>
      <c r="S115" s="230"/>
      <c r="T115" s="230"/>
      <c r="U115" s="230"/>
    </row>
    <row r="116" spans="2:21" s="340" customFormat="1" x14ac:dyDescent="0.25">
      <c r="B116" s="230"/>
      <c r="C116" s="230"/>
      <c r="D116" s="230"/>
      <c r="E116" s="230"/>
      <c r="F116" s="230"/>
      <c r="G116" s="230"/>
      <c r="H116" s="230"/>
      <c r="I116" s="230"/>
      <c r="J116" s="230"/>
      <c r="K116" s="230"/>
      <c r="L116" s="230"/>
      <c r="M116" s="230"/>
      <c r="O116" s="230"/>
      <c r="Q116" s="230"/>
      <c r="R116" s="343"/>
      <c r="S116" s="230"/>
      <c r="T116" s="230"/>
      <c r="U116" s="230"/>
    </row>
    <row r="117" spans="2:21" s="340" customFormat="1" x14ac:dyDescent="0.25">
      <c r="B117" s="230"/>
      <c r="C117" s="230"/>
      <c r="D117" s="230"/>
      <c r="E117" s="230"/>
      <c r="F117" s="230"/>
      <c r="G117" s="230"/>
      <c r="H117" s="230"/>
      <c r="I117" s="230"/>
      <c r="J117" s="230"/>
      <c r="K117" s="230"/>
      <c r="L117" s="230"/>
      <c r="M117" s="230"/>
      <c r="O117" s="230"/>
      <c r="Q117" s="230"/>
      <c r="R117" s="343"/>
      <c r="S117" s="230"/>
      <c r="T117" s="230"/>
      <c r="U117" s="230"/>
    </row>
    <row r="118" spans="2:21" s="340" customFormat="1" x14ac:dyDescent="0.25">
      <c r="B118" s="230"/>
      <c r="C118" s="230"/>
      <c r="D118" s="230"/>
      <c r="E118" s="230"/>
      <c r="F118" s="230"/>
      <c r="G118" s="230"/>
      <c r="H118" s="230"/>
      <c r="I118" s="230"/>
      <c r="J118" s="230"/>
      <c r="K118" s="230"/>
      <c r="L118" s="230"/>
      <c r="M118" s="230"/>
      <c r="O118" s="230"/>
      <c r="Q118" s="230"/>
      <c r="R118" s="343"/>
      <c r="S118" s="230"/>
      <c r="T118" s="230"/>
      <c r="U118" s="230"/>
    </row>
    <row r="119" spans="2:21" s="340" customFormat="1" x14ac:dyDescent="0.25">
      <c r="B119" s="230"/>
      <c r="C119" s="230"/>
      <c r="D119" s="230"/>
      <c r="E119" s="230"/>
      <c r="F119" s="230"/>
      <c r="G119" s="230"/>
      <c r="H119" s="230"/>
      <c r="I119" s="230"/>
      <c r="J119" s="230"/>
      <c r="K119" s="230"/>
      <c r="L119" s="230"/>
      <c r="M119" s="230"/>
      <c r="O119" s="230"/>
      <c r="Q119" s="230"/>
      <c r="R119" s="343"/>
      <c r="S119" s="230"/>
      <c r="T119" s="230"/>
      <c r="U119" s="230"/>
    </row>
    <row r="120" spans="2:21" s="340" customFormat="1" x14ac:dyDescent="0.25">
      <c r="B120" s="230"/>
      <c r="C120" s="230"/>
      <c r="D120" s="230"/>
      <c r="E120" s="230"/>
      <c r="F120" s="230"/>
      <c r="G120" s="230"/>
      <c r="H120" s="230"/>
      <c r="I120" s="230"/>
      <c r="J120" s="230"/>
      <c r="K120" s="230"/>
      <c r="L120" s="230"/>
      <c r="M120" s="230"/>
      <c r="O120" s="230"/>
      <c r="Q120" s="230"/>
      <c r="R120" s="343"/>
      <c r="S120" s="230"/>
      <c r="T120" s="230"/>
      <c r="U120" s="230"/>
    </row>
    <row r="121" spans="2:21" s="340" customFormat="1" x14ac:dyDescent="0.25">
      <c r="B121" s="230"/>
      <c r="C121" s="230"/>
      <c r="D121" s="230"/>
      <c r="E121" s="230"/>
      <c r="F121" s="230"/>
      <c r="G121" s="230"/>
      <c r="H121" s="230"/>
      <c r="I121" s="230"/>
      <c r="J121" s="230"/>
      <c r="K121" s="230"/>
      <c r="L121" s="230"/>
      <c r="M121" s="230"/>
      <c r="O121" s="230"/>
      <c r="Q121" s="230"/>
      <c r="R121" s="343"/>
      <c r="S121" s="230"/>
      <c r="T121" s="230"/>
      <c r="U121" s="230"/>
    </row>
    <row r="122" spans="2:21" s="340" customFormat="1" x14ac:dyDescent="0.25">
      <c r="B122" s="230"/>
      <c r="C122" s="230"/>
      <c r="D122" s="230"/>
      <c r="E122" s="230"/>
      <c r="F122" s="230"/>
      <c r="G122" s="230"/>
      <c r="H122" s="230"/>
      <c r="I122" s="230"/>
      <c r="J122" s="230"/>
      <c r="K122" s="230"/>
      <c r="L122" s="230"/>
      <c r="M122" s="230"/>
      <c r="O122" s="230"/>
      <c r="Q122" s="230"/>
      <c r="R122" s="343"/>
      <c r="S122" s="230"/>
      <c r="T122" s="230"/>
      <c r="U122" s="230"/>
    </row>
    <row r="123" spans="2:21" s="340" customFormat="1" x14ac:dyDescent="0.25">
      <c r="B123" s="230"/>
      <c r="C123" s="230"/>
      <c r="D123" s="230"/>
      <c r="E123" s="230"/>
      <c r="F123" s="230"/>
      <c r="G123" s="230"/>
      <c r="H123" s="230"/>
      <c r="I123" s="230"/>
      <c r="J123" s="230"/>
      <c r="K123" s="230"/>
      <c r="L123" s="230"/>
      <c r="M123" s="230"/>
      <c r="O123" s="230"/>
      <c r="Q123" s="230"/>
      <c r="R123" s="343"/>
      <c r="S123" s="230"/>
      <c r="T123" s="230"/>
      <c r="U123" s="230"/>
    </row>
    <row r="124" spans="2:21" s="340" customFormat="1" x14ac:dyDescent="0.25">
      <c r="B124" s="230"/>
      <c r="C124" s="230"/>
      <c r="D124" s="230"/>
      <c r="E124" s="230"/>
      <c r="F124" s="230"/>
      <c r="G124" s="230"/>
      <c r="H124" s="230"/>
      <c r="I124" s="230"/>
      <c r="J124" s="230"/>
      <c r="K124" s="230"/>
      <c r="L124" s="230"/>
      <c r="M124" s="230"/>
      <c r="O124" s="230"/>
      <c r="Q124" s="230"/>
      <c r="R124" s="343"/>
      <c r="S124" s="230"/>
      <c r="T124" s="230"/>
      <c r="U124" s="230"/>
    </row>
    <row r="125" spans="2:21" s="340" customFormat="1" x14ac:dyDescent="0.25">
      <c r="B125" s="230"/>
      <c r="C125" s="230"/>
      <c r="D125" s="230"/>
      <c r="E125" s="230"/>
      <c r="F125" s="230"/>
      <c r="G125" s="230"/>
      <c r="H125" s="230"/>
      <c r="I125" s="230"/>
      <c r="J125" s="230"/>
      <c r="K125" s="230"/>
      <c r="L125" s="230"/>
      <c r="M125" s="230"/>
      <c r="O125" s="230"/>
      <c r="Q125" s="230"/>
      <c r="R125" s="343"/>
      <c r="S125" s="230"/>
      <c r="T125" s="230"/>
      <c r="U125" s="230"/>
    </row>
    <row r="126" spans="2:21" s="340" customFormat="1" x14ac:dyDescent="0.25">
      <c r="B126" s="230"/>
      <c r="C126" s="230"/>
      <c r="D126" s="230"/>
      <c r="E126" s="230"/>
      <c r="F126" s="230"/>
      <c r="G126" s="230"/>
      <c r="H126" s="230"/>
      <c r="I126" s="230"/>
      <c r="J126" s="230"/>
      <c r="K126" s="230"/>
      <c r="L126" s="230"/>
      <c r="M126" s="230"/>
      <c r="O126" s="230"/>
      <c r="Q126" s="230"/>
      <c r="R126" s="343"/>
      <c r="S126" s="230"/>
      <c r="T126" s="230"/>
      <c r="U126" s="230"/>
    </row>
    <row r="127" spans="2:21" s="340" customFormat="1" x14ac:dyDescent="0.25">
      <c r="B127" s="230"/>
      <c r="C127" s="230"/>
      <c r="D127" s="230"/>
      <c r="E127" s="230"/>
      <c r="F127" s="230"/>
      <c r="G127" s="230"/>
      <c r="H127" s="230"/>
      <c r="I127" s="230"/>
      <c r="J127" s="230"/>
      <c r="K127" s="230"/>
      <c r="L127" s="230"/>
      <c r="M127" s="230"/>
      <c r="O127" s="230"/>
      <c r="Q127" s="230"/>
      <c r="R127" s="343"/>
      <c r="S127" s="230"/>
      <c r="T127" s="230"/>
      <c r="U127" s="230"/>
    </row>
    <row r="128" spans="2:21" s="340" customFormat="1" x14ac:dyDescent="0.25">
      <c r="B128" s="230"/>
      <c r="C128" s="230"/>
      <c r="D128" s="230"/>
      <c r="E128" s="230"/>
      <c r="F128" s="230"/>
      <c r="G128" s="230"/>
      <c r="H128" s="230"/>
      <c r="I128" s="230"/>
      <c r="J128" s="230"/>
      <c r="K128" s="230"/>
      <c r="L128" s="230"/>
      <c r="M128" s="230"/>
      <c r="O128" s="230"/>
      <c r="Q128" s="230"/>
      <c r="R128" s="343"/>
      <c r="S128" s="230"/>
      <c r="T128" s="230"/>
      <c r="U128" s="230"/>
    </row>
    <row r="129" spans="2:21" s="340" customFormat="1" x14ac:dyDescent="0.25">
      <c r="B129" s="230"/>
      <c r="C129" s="230"/>
      <c r="D129" s="230"/>
      <c r="E129" s="230"/>
      <c r="F129" s="230"/>
      <c r="G129" s="230"/>
      <c r="H129" s="230"/>
      <c r="I129" s="230"/>
      <c r="J129" s="230"/>
      <c r="K129" s="230"/>
      <c r="L129" s="230"/>
      <c r="M129" s="230"/>
      <c r="O129" s="230"/>
      <c r="Q129" s="230"/>
      <c r="R129" s="343"/>
      <c r="S129" s="230"/>
      <c r="T129" s="230"/>
      <c r="U129" s="230"/>
    </row>
    <row r="130" spans="2:21" s="340" customFormat="1" x14ac:dyDescent="0.25">
      <c r="B130" s="230"/>
      <c r="C130" s="230"/>
      <c r="D130" s="230"/>
      <c r="E130" s="230"/>
      <c r="F130" s="230"/>
      <c r="G130" s="230"/>
      <c r="H130" s="230"/>
      <c r="I130" s="230"/>
      <c r="J130" s="230"/>
      <c r="K130" s="230"/>
      <c r="L130" s="230"/>
      <c r="M130" s="230"/>
      <c r="O130" s="230"/>
      <c r="Q130" s="230"/>
      <c r="R130" s="343"/>
      <c r="S130" s="230"/>
      <c r="T130" s="230"/>
      <c r="U130" s="230"/>
    </row>
    <row r="131" spans="2:21" s="340" customFormat="1" x14ac:dyDescent="0.25">
      <c r="B131" s="230"/>
      <c r="C131" s="230"/>
      <c r="D131" s="230"/>
      <c r="E131" s="230"/>
      <c r="F131" s="230"/>
      <c r="G131" s="230"/>
      <c r="H131" s="230"/>
      <c r="I131" s="230"/>
      <c r="J131" s="230"/>
      <c r="K131" s="230"/>
      <c r="L131" s="230"/>
      <c r="M131" s="230"/>
      <c r="O131" s="230"/>
      <c r="Q131" s="230"/>
      <c r="R131" s="343"/>
      <c r="S131" s="230"/>
      <c r="T131" s="230"/>
      <c r="U131" s="230"/>
    </row>
    <row r="132" spans="2:21" s="340" customFormat="1" x14ac:dyDescent="0.25">
      <c r="B132" s="230"/>
      <c r="C132" s="230"/>
      <c r="D132" s="230"/>
      <c r="E132" s="230"/>
      <c r="F132" s="230"/>
      <c r="G132" s="230"/>
      <c r="H132" s="230"/>
      <c r="I132" s="230"/>
      <c r="J132" s="230"/>
      <c r="K132" s="230"/>
      <c r="L132" s="230"/>
      <c r="M132" s="230"/>
      <c r="O132" s="230"/>
      <c r="Q132" s="230"/>
      <c r="R132" s="343"/>
      <c r="S132" s="230"/>
      <c r="T132" s="230"/>
      <c r="U132" s="230"/>
    </row>
    <row r="133" spans="2:21" s="340" customFormat="1" x14ac:dyDescent="0.25">
      <c r="B133" s="230"/>
      <c r="C133" s="230"/>
      <c r="D133" s="230"/>
      <c r="E133" s="230"/>
      <c r="F133" s="230"/>
      <c r="G133" s="230"/>
      <c r="H133" s="230"/>
      <c r="I133" s="230"/>
      <c r="J133" s="230"/>
      <c r="K133" s="230"/>
      <c r="L133" s="230"/>
      <c r="M133" s="230"/>
      <c r="O133" s="230"/>
      <c r="Q133" s="230"/>
      <c r="R133" s="343"/>
      <c r="S133" s="230"/>
      <c r="T133" s="230"/>
      <c r="U133" s="230"/>
    </row>
    <row r="134" spans="2:21" s="340" customFormat="1" x14ac:dyDescent="0.25">
      <c r="B134" s="230"/>
      <c r="C134" s="230"/>
      <c r="D134" s="230"/>
      <c r="E134" s="230"/>
      <c r="F134" s="230"/>
      <c r="G134" s="230"/>
      <c r="H134" s="230"/>
      <c r="I134" s="230"/>
      <c r="J134" s="230"/>
      <c r="K134" s="230"/>
      <c r="L134" s="230"/>
      <c r="M134" s="230"/>
      <c r="O134" s="230"/>
      <c r="Q134" s="230"/>
      <c r="R134" s="343"/>
      <c r="S134" s="230"/>
      <c r="T134" s="230"/>
      <c r="U134" s="230"/>
    </row>
    <row r="135" spans="2:21" s="340" customFormat="1" x14ac:dyDescent="0.25">
      <c r="B135" s="230"/>
      <c r="C135" s="230"/>
      <c r="D135" s="230"/>
      <c r="E135" s="230"/>
      <c r="F135" s="230"/>
      <c r="G135" s="230"/>
      <c r="H135" s="230"/>
      <c r="I135" s="230"/>
      <c r="J135" s="230"/>
      <c r="K135" s="230"/>
      <c r="L135" s="230"/>
      <c r="M135" s="230"/>
      <c r="O135" s="230"/>
      <c r="Q135" s="230"/>
      <c r="R135" s="343"/>
      <c r="S135" s="230"/>
      <c r="T135" s="230"/>
      <c r="U135" s="230"/>
    </row>
  </sheetData>
  <sheetProtection password="CCF6" sheet="1" objects="1" scenarios="1"/>
  <dataValidations count="1">
    <dataValidation type="list" allowBlank="1" showInputMessage="1" showErrorMessage="1" sqref="C1:D1">
      <formula1>#REF!</formula1>
    </dataValidation>
  </dataValidations>
  <pageMargins left="0.7" right="0.7" top="0.75" bottom="0.75" header="0.3" footer="0.3"/>
  <pageSetup paperSize="9" scale="4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BB13"/>
  <sheetViews>
    <sheetView workbookViewId="0">
      <selection activeCell="M46" sqref="M46"/>
    </sheetView>
  </sheetViews>
  <sheetFormatPr defaultRowHeight="12.75" x14ac:dyDescent="0.2"/>
  <cols>
    <col min="1" max="1" width="7" style="178" customWidth="1"/>
    <col min="2" max="2" width="8.140625" style="178" customWidth="1"/>
    <col min="3" max="3" width="9.85546875" style="178" customWidth="1"/>
    <col min="4" max="12" width="8.42578125" style="178" customWidth="1"/>
    <col min="13" max="13" width="9.5703125" style="178" customWidth="1"/>
    <col min="14" max="14" width="10.7109375" style="178" customWidth="1"/>
    <col min="15" max="15" width="10.42578125" style="178" customWidth="1"/>
    <col min="16" max="16" width="9.7109375" style="178" customWidth="1"/>
    <col min="17" max="17" width="9.85546875" style="178" customWidth="1"/>
    <col min="18" max="18" width="11.42578125" style="178" customWidth="1"/>
    <col min="19" max="53" width="9.140625" style="178"/>
    <col min="54" max="54" width="9.140625" style="16"/>
    <col min="55" max="16384" width="9.140625" style="178"/>
  </cols>
  <sheetData>
    <row r="1" spans="1:54" s="175" customFormat="1" ht="12.75" customHeight="1" x14ac:dyDescent="0.2">
      <c r="A1" s="175" t="s">
        <v>0</v>
      </c>
      <c r="B1" s="175" t="s">
        <v>1</v>
      </c>
      <c r="C1" s="175" t="s">
        <v>2</v>
      </c>
      <c r="D1" s="175" t="s">
        <v>138</v>
      </c>
      <c r="E1" s="175">
        <v>2017</v>
      </c>
      <c r="F1" s="175">
        <v>2016</v>
      </c>
      <c r="G1" s="175">
        <v>2015</v>
      </c>
      <c r="H1" s="175">
        <v>2014</v>
      </c>
      <c r="I1" s="175">
        <v>2013</v>
      </c>
      <c r="J1" s="175">
        <v>2012</v>
      </c>
      <c r="K1" s="175">
        <v>2011</v>
      </c>
      <c r="L1" s="175">
        <v>2010</v>
      </c>
      <c r="M1" s="176">
        <v>2009</v>
      </c>
      <c r="N1" s="176">
        <v>2008</v>
      </c>
      <c r="O1" s="176">
        <v>2007</v>
      </c>
      <c r="P1" s="176">
        <v>2006</v>
      </c>
      <c r="Q1" s="176">
        <v>2005</v>
      </c>
      <c r="R1" s="176">
        <v>2004</v>
      </c>
      <c r="S1" s="176">
        <v>2003</v>
      </c>
      <c r="T1" s="176">
        <v>2002</v>
      </c>
      <c r="U1" s="176">
        <v>2001</v>
      </c>
      <c r="V1" s="176">
        <v>2000</v>
      </c>
      <c r="W1" s="176">
        <v>1999</v>
      </c>
      <c r="X1" s="176">
        <v>1998</v>
      </c>
      <c r="Y1" s="176">
        <v>1997</v>
      </c>
      <c r="Z1" s="176">
        <v>1996</v>
      </c>
      <c r="AA1" s="176">
        <v>1995</v>
      </c>
      <c r="AB1" s="176">
        <v>1994</v>
      </c>
      <c r="AC1" s="176">
        <v>1993</v>
      </c>
      <c r="AD1" s="176">
        <v>1992</v>
      </c>
      <c r="AE1" s="176">
        <v>1991</v>
      </c>
      <c r="AF1" s="176">
        <v>1990</v>
      </c>
      <c r="AG1" s="176">
        <v>1989</v>
      </c>
      <c r="AH1" s="176">
        <v>1988</v>
      </c>
      <c r="AI1" s="176">
        <v>1987</v>
      </c>
      <c r="AJ1" s="176">
        <v>1986</v>
      </c>
      <c r="AK1" s="176">
        <v>1985</v>
      </c>
      <c r="AL1" s="176">
        <v>1984</v>
      </c>
      <c r="AM1" s="176">
        <v>1983</v>
      </c>
      <c r="AN1" s="176">
        <v>1982</v>
      </c>
      <c r="AO1" s="176">
        <v>1981</v>
      </c>
      <c r="AP1" s="176">
        <v>1980</v>
      </c>
      <c r="AQ1" s="176">
        <v>1979</v>
      </c>
      <c r="AR1" s="176">
        <v>1978</v>
      </c>
      <c r="AS1" s="176">
        <v>1977</v>
      </c>
      <c r="AT1" s="176">
        <v>1976</v>
      </c>
      <c r="AU1" s="176">
        <v>1975</v>
      </c>
      <c r="AV1" s="176">
        <v>1974</v>
      </c>
      <c r="AW1" s="176">
        <v>1973</v>
      </c>
      <c r="AX1" s="176">
        <v>1972</v>
      </c>
      <c r="AY1" s="176">
        <v>1971</v>
      </c>
      <c r="AZ1" s="175">
        <v>1970</v>
      </c>
      <c r="BA1" s="175" t="s">
        <v>139</v>
      </c>
    </row>
    <row r="2" spans="1:54" x14ac:dyDescent="0.2">
      <c r="A2" s="10">
        <f>'Tabela I'!$G$2</f>
        <v>0</v>
      </c>
      <c r="B2" s="10">
        <f>'Tabela I'!$G$1</f>
        <v>2017</v>
      </c>
      <c r="C2" s="12">
        <v>26</v>
      </c>
      <c r="D2" s="11">
        <v>0</v>
      </c>
      <c r="E2" s="11">
        <f>'Tabela V'!$B$8</f>
        <v>28</v>
      </c>
      <c r="F2" s="11">
        <f>'Tabela V'!$B$9</f>
        <v>0</v>
      </c>
      <c r="G2" s="11">
        <f>'Tabela V'!$B$10</f>
        <v>0</v>
      </c>
      <c r="H2" s="11">
        <f>'Tabela V'!$B$11</f>
        <v>0</v>
      </c>
      <c r="I2" s="11">
        <f>'Tabela V'!$B$12</f>
        <v>0</v>
      </c>
      <c r="J2" s="11">
        <f>'Tabela V'!$B$13</f>
        <v>0</v>
      </c>
      <c r="K2" s="11">
        <f>'Tabela V'!$B$14</f>
        <v>0</v>
      </c>
      <c r="L2" s="11">
        <f>'Tabela V'!$B$15</f>
        <v>0</v>
      </c>
      <c r="M2" s="11">
        <f>'Tabela V'!$B$16</f>
        <v>0</v>
      </c>
      <c r="N2" s="11">
        <f>'Tabela V'!$B$17</f>
        <v>0</v>
      </c>
      <c r="O2" s="11">
        <f>'Tabela V'!$B$18</f>
        <v>0</v>
      </c>
      <c r="P2" s="11">
        <f>'Tabela V'!$B$19</f>
        <v>0</v>
      </c>
      <c r="Q2" s="11">
        <f>'Tabela V'!$B$20</f>
        <v>0</v>
      </c>
      <c r="R2" s="11">
        <f>'Tabela V'!$B$21</f>
        <v>0</v>
      </c>
      <c r="S2" s="11">
        <f>'Tabela V'!$B$22</f>
        <v>0</v>
      </c>
      <c r="T2" s="11">
        <f>'Tabela V'!$B$23</f>
        <v>0</v>
      </c>
      <c r="U2" s="11">
        <f>'Tabela V'!$B$24</f>
        <v>0</v>
      </c>
      <c r="V2" s="11">
        <f>'Tabela V'!$B$25</f>
        <v>0</v>
      </c>
      <c r="W2" s="11">
        <f>'Tabela V'!$B$26</f>
        <v>0</v>
      </c>
      <c r="X2" s="11">
        <f>'Tabela V'!$B$27</f>
        <v>0</v>
      </c>
      <c r="Y2" s="11">
        <f>'Tabela V'!$B$28</f>
        <v>0</v>
      </c>
      <c r="Z2" s="11">
        <f>'Tabela V'!$B$29</f>
        <v>0</v>
      </c>
      <c r="AA2" s="11">
        <f>'Tabela V'!$B$30</f>
        <v>0</v>
      </c>
      <c r="AB2" s="11">
        <f>'Tabela V'!$B$31</f>
        <v>0</v>
      </c>
      <c r="AC2" s="11">
        <f>'Tabela V'!$B$32</f>
        <v>0</v>
      </c>
      <c r="AD2" s="11">
        <f>'Tabela V'!$B$33</f>
        <v>0</v>
      </c>
      <c r="AE2" s="11">
        <f>'Tabela V'!$B$34</f>
        <v>0</v>
      </c>
      <c r="AF2" s="11">
        <f>'Tabela V'!$B$35</f>
        <v>0</v>
      </c>
      <c r="AG2" s="11">
        <f>'Tabela V'!$B$36</f>
        <v>0</v>
      </c>
      <c r="AH2" s="11">
        <f>'Tabela V'!$B$37</f>
        <v>0</v>
      </c>
      <c r="AI2" s="11">
        <f>'Tabela V'!$B$38</f>
        <v>0</v>
      </c>
      <c r="AJ2" s="11">
        <f>'Tabela V'!$B$39</f>
        <v>0</v>
      </c>
      <c r="AK2" s="11">
        <f>'Tabela V'!$B$40</f>
        <v>0</v>
      </c>
      <c r="AL2" s="11">
        <f>'Tabela V'!$B$41</f>
        <v>0</v>
      </c>
      <c r="AM2" s="11">
        <f>'Tabela V'!$B$42</f>
        <v>0</v>
      </c>
      <c r="AN2" s="11">
        <f>'Tabela V'!$B$43</f>
        <v>0</v>
      </c>
      <c r="AO2" s="11">
        <f>'Tabela V'!$B$44</f>
        <v>0</v>
      </c>
      <c r="AP2" s="11">
        <f>'Tabela V'!$B$45</f>
        <v>0</v>
      </c>
      <c r="AQ2" s="11">
        <f>'Tabela V'!$B$46</f>
        <v>0</v>
      </c>
      <c r="AR2" s="11">
        <f>'Tabela V'!$B$47</f>
        <v>0</v>
      </c>
      <c r="AS2" s="11">
        <f>'Tabela V'!$B$48</f>
        <v>0</v>
      </c>
      <c r="AT2" s="11">
        <f>'Tabela V'!$B$49</f>
        <v>0</v>
      </c>
      <c r="AU2" s="11">
        <f>'Tabela V'!$B$50</f>
        <v>0</v>
      </c>
      <c r="AV2" s="11">
        <f>'Tabela V'!$B$51</f>
        <v>0</v>
      </c>
      <c r="AW2" s="11">
        <f>'Tabela V'!$B$52</f>
        <v>0</v>
      </c>
      <c r="AX2" s="11">
        <f>'Tabela V'!$B$53</f>
        <v>0</v>
      </c>
      <c r="AY2" s="11">
        <f>'Tabela V'!$B$54</f>
        <v>0</v>
      </c>
      <c r="AZ2" s="11">
        <f>'Tabela V'!$B$55</f>
        <v>0</v>
      </c>
      <c r="BA2" s="11">
        <f>'Tabela V'!$B$56</f>
        <v>0</v>
      </c>
      <c r="BB2" s="177"/>
    </row>
    <row r="3" spans="1:54" x14ac:dyDescent="0.2">
      <c r="A3" s="10">
        <f>'Tabela I'!$G$2</f>
        <v>0</v>
      </c>
      <c r="B3" s="10">
        <f>'Tabela I'!$G$1</f>
        <v>2017</v>
      </c>
      <c r="C3" s="12">
        <v>104</v>
      </c>
      <c r="D3" s="11">
        <v>0</v>
      </c>
      <c r="E3" s="11">
        <f>'Tabela V'!$C$8</f>
        <v>0</v>
      </c>
      <c r="F3" s="11">
        <f>'Tabela V'!$C$9</f>
        <v>0</v>
      </c>
      <c r="G3" s="11">
        <f>'Tabela V'!$C$10</f>
        <v>0</v>
      </c>
      <c r="H3" s="11">
        <f>'Tabela V'!$C$11</f>
        <v>0</v>
      </c>
      <c r="I3" s="11">
        <f>'Tabela V'!$C$12</f>
        <v>0</v>
      </c>
      <c r="J3" s="11">
        <f>'Tabela V'!$C$13</f>
        <v>0</v>
      </c>
      <c r="K3" s="11">
        <f>'Tabela V'!$C$14</f>
        <v>0</v>
      </c>
      <c r="L3" s="11">
        <f>'Tabela V'!$C$15</f>
        <v>0</v>
      </c>
      <c r="M3" s="11">
        <f>'Tabela V'!$C$16</f>
        <v>0</v>
      </c>
      <c r="N3" s="11">
        <f>'Tabela V'!$C$17</f>
        <v>0</v>
      </c>
      <c r="O3" s="11">
        <f>'Tabela V'!$C$18</f>
        <v>0</v>
      </c>
      <c r="P3" s="11">
        <f>'Tabela V'!$C$19</f>
        <v>0</v>
      </c>
      <c r="Q3" s="11">
        <f>'Tabela V'!$C$20</f>
        <v>0</v>
      </c>
      <c r="R3" s="11">
        <f>'Tabela V'!$C$21</f>
        <v>0</v>
      </c>
      <c r="S3" s="11">
        <f>'Tabela V'!$C$22</f>
        <v>0</v>
      </c>
      <c r="T3" s="11">
        <f>'Tabela V'!$C$23</f>
        <v>0</v>
      </c>
      <c r="U3" s="11">
        <f>'Tabela V'!$C$24</f>
        <v>0</v>
      </c>
      <c r="V3" s="11">
        <f>'Tabela V'!$C$25</f>
        <v>0</v>
      </c>
      <c r="W3" s="11">
        <f>'Tabela V'!$C$26</f>
        <v>0</v>
      </c>
      <c r="X3" s="11">
        <f>'Tabela V'!$C$27</f>
        <v>0</v>
      </c>
      <c r="Y3" s="11">
        <f>'Tabela V'!$C$28</f>
        <v>0</v>
      </c>
      <c r="Z3" s="11">
        <f>'Tabela V'!$C$29</f>
        <v>0</v>
      </c>
      <c r="AA3" s="11">
        <f>'Tabela V'!$C$30</f>
        <v>0</v>
      </c>
      <c r="AB3" s="11">
        <f>'Tabela V'!$C$31</f>
        <v>0</v>
      </c>
      <c r="AC3" s="11">
        <f>'Tabela V'!$C$32</f>
        <v>0</v>
      </c>
      <c r="AD3" s="11">
        <f>'Tabela V'!$C$33</f>
        <v>0</v>
      </c>
      <c r="AE3" s="11">
        <f>'Tabela V'!$C$34</f>
        <v>0</v>
      </c>
      <c r="AF3" s="11">
        <f>'Tabela V'!$C$35</f>
        <v>0</v>
      </c>
      <c r="AG3" s="11">
        <f>'Tabela V'!$C$36</f>
        <v>0</v>
      </c>
      <c r="AH3" s="11">
        <f>'Tabela V'!$C$37</f>
        <v>0</v>
      </c>
      <c r="AI3" s="11">
        <f>'Tabela V'!$C$38</f>
        <v>0</v>
      </c>
      <c r="AJ3" s="11">
        <f>'Tabela V'!$C$39</f>
        <v>0</v>
      </c>
      <c r="AK3" s="11">
        <f>'Tabela V'!$C$40</f>
        <v>0</v>
      </c>
      <c r="AL3" s="11">
        <f>'Tabela V'!$C$41</f>
        <v>0</v>
      </c>
      <c r="AM3" s="11">
        <f>'Tabela V'!$C$42</f>
        <v>0</v>
      </c>
      <c r="AN3" s="11">
        <f>'Tabela V'!$C$43</f>
        <v>0</v>
      </c>
      <c r="AO3" s="11">
        <f>'Tabela V'!$C$44</f>
        <v>0</v>
      </c>
      <c r="AP3" s="11">
        <f>'Tabela V'!$C$45</f>
        <v>0</v>
      </c>
      <c r="AQ3" s="11">
        <f>'Tabela V'!$C$46</f>
        <v>0</v>
      </c>
      <c r="AR3" s="11">
        <f>'Tabela V'!$C$47</f>
        <v>0</v>
      </c>
      <c r="AS3" s="11">
        <f>'Tabela V'!$C$48</f>
        <v>0</v>
      </c>
      <c r="AT3" s="11">
        <f>'Tabela V'!$C$49</f>
        <v>0</v>
      </c>
      <c r="AU3" s="11">
        <f>'Tabela V'!$C$50</f>
        <v>0</v>
      </c>
      <c r="AV3" s="11">
        <f>'Tabela V'!$C$51</f>
        <v>0</v>
      </c>
      <c r="AW3" s="11">
        <f>'Tabela V'!$C$52</f>
        <v>0</v>
      </c>
      <c r="AX3" s="11">
        <f>'Tabela V'!$C$53</f>
        <v>0</v>
      </c>
      <c r="AY3" s="11">
        <f>'Tabela V'!$C$54</f>
        <v>0</v>
      </c>
      <c r="AZ3" s="11">
        <f>'Tabela V'!$C$55</f>
        <v>0</v>
      </c>
      <c r="BA3" s="11">
        <f>'Tabela V'!$C$56</f>
        <v>0</v>
      </c>
      <c r="BB3" s="177"/>
    </row>
    <row r="4" spans="1:54" x14ac:dyDescent="0.2">
      <c r="A4" s="10">
        <f>'Tabela I'!$G$2</f>
        <v>0</v>
      </c>
      <c r="B4" s="10">
        <f>'Tabela I'!$G$1</f>
        <v>2017</v>
      </c>
      <c r="C4" s="12">
        <v>99</v>
      </c>
      <c r="D4" s="11">
        <v>0</v>
      </c>
      <c r="E4" s="11">
        <f>'Tabela V'!$D$8</f>
        <v>0</v>
      </c>
      <c r="F4" s="11">
        <f>'Tabela V'!$D$9</f>
        <v>0</v>
      </c>
      <c r="G4" s="11">
        <f>'Tabela V'!$D$10</f>
        <v>0</v>
      </c>
      <c r="H4" s="11">
        <f>'Tabela V'!$D$11</f>
        <v>0</v>
      </c>
      <c r="I4" s="11">
        <f>'Tabela V'!$D$12</f>
        <v>0</v>
      </c>
      <c r="J4" s="11">
        <f>'Tabela V'!$D$13</f>
        <v>0</v>
      </c>
      <c r="K4" s="11">
        <f>'Tabela V'!$D$14</f>
        <v>0</v>
      </c>
      <c r="L4" s="11">
        <f>'Tabela V'!$D$15</f>
        <v>0</v>
      </c>
      <c r="M4" s="11">
        <f>'Tabela V'!$D$16</f>
        <v>0</v>
      </c>
      <c r="N4" s="11">
        <f>'Tabela V'!$D$17</f>
        <v>0</v>
      </c>
      <c r="O4" s="11">
        <f>'Tabela V'!$D$18</f>
        <v>0</v>
      </c>
      <c r="P4" s="11">
        <f>'Tabela V'!$D$19</f>
        <v>0</v>
      </c>
      <c r="Q4" s="11">
        <f>'Tabela V'!$D$20</f>
        <v>0</v>
      </c>
      <c r="R4" s="11">
        <f>'Tabela V'!$D$21</f>
        <v>0</v>
      </c>
      <c r="S4" s="11">
        <f>'Tabela V'!$D$22</f>
        <v>0</v>
      </c>
      <c r="T4" s="11">
        <f>'Tabela V'!$D$23</f>
        <v>0</v>
      </c>
      <c r="U4" s="11">
        <f>'Tabela V'!$D$24</f>
        <v>0</v>
      </c>
      <c r="V4" s="11">
        <f>'Tabela V'!$D$25</f>
        <v>0</v>
      </c>
      <c r="W4" s="11">
        <f>'Tabela V'!$D$26</f>
        <v>0</v>
      </c>
      <c r="X4" s="11">
        <f>'Tabela V'!$D$27</f>
        <v>0</v>
      </c>
      <c r="Y4" s="11">
        <f>'Tabela V'!$D$28</f>
        <v>0</v>
      </c>
      <c r="Z4" s="11">
        <f>'Tabela V'!$D$29</f>
        <v>0</v>
      </c>
      <c r="AA4" s="11">
        <f>'Tabela V'!$D$30</f>
        <v>0</v>
      </c>
      <c r="AB4" s="11">
        <f>'Tabela V'!$D$31</f>
        <v>0</v>
      </c>
      <c r="AC4" s="11">
        <f>'Tabela V'!$D$32</f>
        <v>0</v>
      </c>
      <c r="AD4" s="11">
        <f>'Tabela V'!$D$33</f>
        <v>0</v>
      </c>
      <c r="AE4" s="11">
        <f>'Tabela V'!$D$34</f>
        <v>0</v>
      </c>
      <c r="AF4" s="11">
        <f>'Tabela V'!$D$35</f>
        <v>0</v>
      </c>
      <c r="AG4" s="11">
        <f>'Tabela V'!$D$36</f>
        <v>0</v>
      </c>
      <c r="AH4" s="11">
        <f>'Tabela V'!$D$37</f>
        <v>0</v>
      </c>
      <c r="AI4" s="11">
        <f>'Tabela V'!$D$38</f>
        <v>0</v>
      </c>
      <c r="AJ4" s="11">
        <f>'Tabela V'!$D$39</f>
        <v>0</v>
      </c>
      <c r="AK4" s="11">
        <f>'Tabela V'!$D$40</f>
        <v>0</v>
      </c>
      <c r="AL4" s="11">
        <f>'Tabela V'!$D$41</f>
        <v>0</v>
      </c>
      <c r="AM4" s="11">
        <f>'Tabela V'!$D$42</f>
        <v>0</v>
      </c>
      <c r="AN4" s="11">
        <f>'Tabela V'!$D$43</f>
        <v>0</v>
      </c>
      <c r="AO4" s="11">
        <f>'Tabela V'!$D$44</f>
        <v>0</v>
      </c>
      <c r="AP4" s="11">
        <f>'Tabela V'!$D$45</f>
        <v>0</v>
      </c>
      <c r="AQ4" s="11">
        <f>'Tabela V'!$D$46</f>
        <v>0</v>
      </c>
      <c r="AR4" s="11">
        <f>'Tabela V'!$D$47</f>
        <v>0</v>
      </c>
      <c r="AS4" s="11">
        <f>'Tabela V'!$D$48</f>
        <v>0</v>
      </c>
      <c r="AT4" s="11">
        <f>'Tabela V'!$D$49</f>
        <v>0</v>
      </c>
      <c r="AU4" s="11">
        <f>'Tabela V'!$D$50</f>
        <v>0</v>
      </c>
      <c r="AV4" s="11">
        <f>'Tabela V'!$D$51</f>
        <v>0</v>
      </c>
      <c r="AW4" s="11">
        <f>'Tabela V'!$D$52</f>
        <v>0</v>
      </c>
      <c r="AX4" s="11">
        <f>'Tabela V'!$D$53</f>
        <v>0</v>
      </c>
      <c r="AY4" s="11">
        <f>'Tabela V'!$D$54</f>
        <v>0</v>
      </c>
      <c r="AZ4" s="11">
        <f>'Tabela V'!$D$55</f>
        <v>0</v>
      </c>
      <c r="BA4" s="11">
        <f>'Tabela V'!$D$56</f>
        <v>0</v>
      </c>
      <c r="BB4" s="177"/>
    </row>
    <row r="5" spans="1:54" x14ac:dyDescent="0.2">
      <c r="A5" s="10">
        <f>'Tabela I'!$G$2</f>
        <v>0</v>
      </c>
      <c r="B5" s="10">
        <f>'Tabela I'!$G$1</f>
        <v>2017</v>
      </c>
      <c r="C5" s="12">
        <v>100</v>
      </c>
      <c r="D5" s="11">
        <v>0</v>
      </c>
      <c r="E5" s="11">
        <f>'Tabela V'!$E$8</f>
        <v>0</v>
      </c>
      <c r="F5" s="11">
        <f>'Tabela V'!$E$9</f>
        <v>0</v>
      </c>
      <c r="G5" s="11">
        <f>'Tabela V'!$E$10</f>
        <v>0</v>
      </c>
      <c r="H5" s="11">
        <f>'Tabela V'!$E$11</f>
        <v>0</v>
      </c>
      <c r="I5" s="11">
        <f>'Tabela V'!$E$12</f>
        <v>0</v>
      </c>
      <c r="J5" s="11">
        <f>'Tabela V'!$E$13</f>
        <v>0</v>
      </c>
      <c r="K5" s="11">
        <f>'Tabela V'!$E$14</f>
        <v>0</v>
      </c>
      <c r="L5" s="11">
        <f>'Tabela V'!$E$15</f>
        <v>0</v>
      </c>
      <c r="M5" s="11">
        <f>'Tabela V'!$E$16</f>
        <v>0</v>
      </c>
      <c r="N5" s="11">
        <f>'Tabela V'!$E$17</f>
        <v>0</v>
      </c>
      <c r="O5" s="11">
        <f>'Tabela V'!$E$18</f>
        <v>0</v>
      </c>
      <c r="P5" s="11">
        <f>'Tabela V'!$E$19</f>
        <v>0</v>
      </c>
      <c r="Q5" s="11">
        <f>'Tabela V'!$E$20</f>
        <v>0</v>
      </c>
      <c r="R5" s="11">
        <f>'Tabela V'!$E$21</f>
        <v>0</v>
      </c>
      <c r="S5" s="11">
        <f>'Tabela V'!$E$22</f>
        <v>0</v>
      </c>
      <c r="T5" s="11">
        <f>'Tabela V'!$E$23</f>
        <v>0</v>
      </c>
      <c r="U5" s="11">
        <f>'Tabela V'!$E$24</f>
        <v>0</v>
      </c>
      <c r="V5" s="11">
        <f>'Tabela V'!$E$25</f>
        <v>0</v>
      </c>
      <c r="W5" s="11">
        <f>'Tabela V'!$E$26</f>
        <v>0</v>
      </c>
      <c r="X5" s="11">
        <f>'Tabela V'!$E$27</f>
        <v>0</v>
      </c>
      <c r="Y5" s="11">
        <f>'Tabela V'!$E$28</f>
        <v>0</v>
      </c>
      <c r="Z5" s="11">
        <f>'Tabela V'!$E$29</f>
        <v>0</v>
      </c>
      <c r="AA5" s="11">
        <f>'Tabela V'!$E$30</f>
        <v>0</v>
      </c>
      <c r="AB5" s="11">
        <f>'Tabela V'!$E$31</f>
        <v>0</v>
      </c>
      <c r="AC5" s="11">
        <f>'Tabela V'!$E$32</f>
        <v>0</v>
      </c>
      <c r="AD5" s="11">
        <f>'Tabela V'!$E$33</f>
        <v>0</v>
      </c>
      <c r="AE5" s="11">
        <f>'Tabela V'!$E$34</f>
        <v>0</v>
      </c>
      <c r="AF5" s="11">
        <f>'Tabela V'!$E$35</f>
        <v>0</v>
      </c>
      <c r="AG5" s="11">
        <f>'Tabela V'!$E$36</f>
        <v>0</v>
      </c>
      <c r="AH5" s="11">
        <f>'Tabela V'!$E$37</f>
        <v>0</v>
      </c>
      <c r="AI5" s="11">
        <f>'Tabela V'!$E$38</f>
        <v>0</v>
      </c>
      <c r="AJ5" s="11">
        <f>'Tabela V'!$E$39</f>
        <v>0</v>
      </c>
      <c r="AK5" s="11">
        <f>'Tabela V'!$E$40</f>
        <v>0</v>
      </c>
      <c r="AL5" s="11">
        <f>'Tabela V'!$E$41</f>
        <v>0</v>
      </c>
      <c r="AM5" s="11">
        <f>'Tabela V'!$E$42</f>
        <v>0</v>
      </c>
      <c r="AN5" s="11">
        <f>'Tabela V'!$E$43</f>
        <v>0</v>
      </c>
      <c r="AO5" s="11">
        <f>'Tabela V'!$E$44</f>
        <v>0</v>
      </c>
      <c r="AP5" s="11">
        <f>'Tabela V'!$E$45</f>
        <v>0</v>
      </c>
      <c r="AQ5" s="11">
        <f>'Tabela V'!$E$46</f>
        <v>0</v>
      </c>
      <c r="AR5" s="11">
        <f>'Tabela V'!$E$47</f>
        <v>0</v>
      </c>
      <c r="AS5" s="11">
        <f>'Tabela V'!$E$48</f>
        <v>0</v>
      </c>
      <c r="AT5" s="11">
        <f>'Tabela V'!$E$49</f>
        <v>0</v>
      </c>
      <c r="AU5" s="11">
        <f>'Tabela V'!$E$50</f>
        <v>0</v>
      </c>
      <c r="AV5" s="11">
        <f>'Tabela V'!$E$51</f>
        <v>0</v>
      </c>
      <c r="AW5" s="11">
        <f>'Tabela V'!$E$52</f>
        <v>0</v>
      </c>
      <c r="AX5" s="11">
        <f>'Tabela V'!$E$53</f>
        <v>0</v>
      </c>
      <c r="AY5" s="11">
        <f>'Tabela V'!$E$54</f>
        <v>0</v>
      </c>
      <c r="AZ5" s="11">
        <f>'Tabela V'!$E$55</f>
        <v>0</v>
      </c>
      <c r="BA5" s="11">
        <f>'Tabela V'!$E$56</f>
        <v>0</v>
      </c>
      <c r="BB5" s="177"/>
    </row>
    <row r="6" spans="1:54" x14ac:dyDescent="0.2">
      <c r="A6" s="10">
        <f>'Tabela I'!$G$2</f>
        <v>0</v>
      </c>
      <c r="B6" s="10">
        <f>'Tabela I'!$G$1</f>
        <v>2017</v>
      </c>
      <c r="C6" s="12">
        <v>101</v>
      </c>
      <c r="D6" s="11">
        <v>0</v>
      </c>
      <c r="E6" s="11">
        <f>'Tabela V'!$F$8</f>
        <v>0</v>
      </c>
      <c r="F6" s="11">
        <f>'Tabela V'!$F$9</f>
        <v>0</v>
      </c>
      <c r="G6" s="11">
        <f>'Tabela V'!$F$10</f>
        <v>0</v>
      </c>
      <c r="H6" s="11">
        <f>'Tabela V'!$F$11</f>
        <v>0</v>
      </c>
      <c r="I6" s="11">
        <f>'Tabela V'!$F$12</f>
        <v>0</v>
      </c>
      <c r="J6" s="11">
        <f>'Tabela V'!$F$13</f>
        <v>0</v>
      </c>
      <c r="K6" s="11">
        <f>'Tabela V'!$F$14</f>
        <v>0</v>
      </c>
      <c r="L6" s="11">
        <f>'Tabela V'!$F$15</f>
        <v>0</v>
      </c>
      <c r="M6" s="11">
        <f>'Tabela V'!$F$16</f>
        <v>0</v>
      </c>
      <c r="N6" s="11">
        <f>'Tabela V'!$F$17</f>
        <v>0</v>
      </c>
      <c r="O6" s="11">
        <f>'Tabela V'!$F$18</f>
        <v>0</v>
      </c>
      <c r="P6" s="11">
        <f>'Tabela V'!$F$19</f>
        <v>0</v>
      </c>
      <c r="Q6" s="11">
        <f>'Tabela V'!$F$20</f>
        <v>0</v>
      </c>
      <c r="R6" s="11">
        <f>'Tabela V'!$F$21</f>
        <v>0</v>
      </c>
      <c r="S6" s="11">
        <f>'Tabela V'!$F$22</f>
        <v>0</v>
      </c>
      <c r="T6" s="11">
        <f>'Tabela V'!$F$23</f>
        <v>0</v>
      </c>
      <c r="U6" s="11">
        <f>'Tabela V'!$F$24</f>
        <v>0</v>
      </c>
      <c r="V6" s="11">
        <f>'Tabela V'!$F$25</f>
        <v>0</v>
      </c>
      <c r="W6" s="11">
        <f>'Tabela V'!$F$26</f>
        <v>0</v>
      </c>
      <c r="X6" s="11">
        <f>'Tabela V'!$F$27</f>
        <v>0</v>
      </c>
      <c r="Y6" s="11">
        <f>'Tabela V'!$F$28</f>
        <v>0</v>
      </c>
      <c r="Z6" s="11">
        <f>'Tabela V'!$F$29</f>
        <v>0</v>
      </c>
      <c r="AA6" s="11">
        <f>'Tabela V'!$F$30</f>
        <v>0</v>
      </c>
      <c r="AB6" s="11">
        <f>'Tabela V'!$F$31</f>
        <v>0</v>
      </c>
      <c r="AC6" s="11">
        <f>'Tabela V'!$F$32</f>
        <v>0</v>
      </c>
      <c r="AD6" s="11">
        <f>'Tabela V'!$F$33</f>
        <v>0</v>
      </c>
      <c r="AE6" s="11">
        <f>'Tabela V'!$F$34</f>
        <v>0</v>
      </c>
      <c r="AF6" s="11">
        <f>'Tabela V'!$F$35</f>
        <v>0</v>
      </c>
      <c r="AG6" s="11">
        <f>'Tabela V'!$F$36</f>
        <v>0</v>
      </c>
      <c r="AH6" s="11">
        <f>'Tabela V'!$F$37</f>
        <v>0</v>
      </c>
      <c r="AI6" s="11">
        <f>'Tabela V'!$F$38</f>
        <v>0</v>
      </c>
      <c r="AJ6" s="11">
        <f>'Tabela V'!$F$39</f>
        <v>0</v>
      </c>
      <c r="AK6" s="11">
        <f>'Tabela V'!$F$40</f>
        <v>0</v>
      </c>
      <c r="AL6" s="11">
        <f>'Tabela V'!$F$41</f>
        <v>0</v>
      </c>
      <c r="AM6" s="11">
        <f>'Tabela V'!$F$42</f>
        <v>0</v>
      </c>
      <c r="AN6" s="11">
        <f>'Tabela V'!$F$43</f>
        <v>0</v>
      </c>
      <c r="AO6" s="11">
        <f>'Tabela V'!$F$44</f>
        <v>0</v>
      </c>
      <c r="AP6" s="11">
        <f>'Tabela V'!$F$45</f>
        <v>0</v>
      </c>
      <c r="AQ6" s="11">
        <f>'Tabela V'!$F$46</f>
        <v>0</v>
      </c>
      <c r="AR6" s="11">
        <f>'Tabela V'!$F$47</f>
        <v>0</v>
      </c>
      <c r="AS6" s="11">
        <f>'Tabela V'!$F$48</f>
        <v>0</v>
      </c>
      <c r="AT6" s="11">
        <f>'Tabela V'!$F$49</f>
        <v>0</v>
      </c>
      <c r="AU6" s="11">
        <f>'Tabela V'!$F$50</f>
        <v>0</v>
      </c>
      <c r="AV6" s="11">
        <f>'Tabela V'!$F$51</f>
        <v>0</v>
      </c>
      <c r="AW6" s="11">
        <f>'Tabela V'!$F$52</f>
        <v>0</v>
      </c>
      <c r="AX6" s="11">
        <f>'Tabela V'!$F$53</f>
        <v>0</v>
      </c>
      <c r="AY6" s="11">
        <f>'Tabela V'!$F$54</f>
        <v>0</v>
      </c>
      <c r="AZ6" s="11">
        <f>'Tabela V'!$F$55</f>
        <v>0</v>
      </c>
      <c r="BA6" s="11">
        <f>'Tabela V'!$F$56</f>
        <v>0</v>
      </c>
      <c r="BB6" s="177"/>
    </row>
    <row r="7" spans="1:54" x14ac:dyDescent="0.2">
      <c r="A7" s="10">
        <f>'Tabela I'!$G$2</f>
        <v>0</v>
      </c>
      <c r="B7" s="10">
        <f>'Tabela I'!$G$1</f>
        <v>2017</v>
      </c>
      <c r="C7" s="12">
        <v>123</v>
      </c>
      <c r="D7" s="11">
        <v>0</v>
      </c>
      <c r="E7" s="11">
        <f>'Tabela V'!$G$8</f>
        <v>0</v>
      </c>
      <c r="F7" s="11">
        <f>'Tabela V'!$G$9</f>
        <v>0</v>
      </c>
      <c r="G7" s="11">
        <f>'Tabela V'!$G$10</f>
        <v>0</v>
      </c>
      <c r="H7" s="11">
        <f>'Tabela V'!$G$11</f>
        <v>0</v>
      </c>
      <c r="I7" s="11">
        <f>'Tabela V'!$G$12</f>
        <v>0</v>
      </c>
      <c r="J7" s="11">
        <f>'Tabela V'!$G$13</f>
        <v>0</v>
      </c>
      <c r="K7" s="11">
        <f>'Tabela V'!$G$14</f>
        <v>0</v>
      </c>
      <c r="L7" s="11">
        <f>'Tabela V'!$G$15</f>
        <v>0</v>
      </c>
      <c r="M7" s="11">
        <f>'Tabela V'!$G$16</f>
        <v>0</v>
      </c>
      <c r="N7" s="11">
        <f>'Tabela V'!$G$17</f>
        <v>0</v>
      </c>
      <c r="O7" s="11">
        <f>'Tabela V'!$G$18</f>
        <v>0</v>
      </c>
      <c r="P7" s="11">
        <f>'Tabela V'!$G$19</f>
        <v>0</v>
      </c>
      <c r="Q7" s="11">
        <f>'Tabela V'!$G$20</f>
        <v>0</v>
      </c>
      <c r="R7" s="11">
        <f>'Tabela V'!$G$21</f>
        <v>0</v>
      </c>
      <c r="S7" s="11">
        <f>'Tabela V'!$G$22</f>
        <v>0</v>
      </c>
      <c r="T7" s="11">
        <f>'Tabela V'!$G$23</f>
        <v>0</v>
      </c>
      <c r="U7" s="11">
        <f>'Tabela V'!$G$24</f>
        <v>0</v>
      </c>
      <c r="V7" s="11">
        <f>'Tabela V'!$G$25</f>
        <v>0</v>
      </c>
      <c r="W7" s="11">
        <f>'Tabela V'!$G$26</f>
        <v>0</v>
      </c>
      <c r="X7" s="11">
        <f>'Tabela V'!$G$27</f>
        <v>0</v>
      </c>
      <c r="Y7" s="11">
        <f>'Tabela V'!$G$28</f>
        <v>0</v>
      </c>
      <c r="Z7" s="11">
        <f>'Tabela V'!$G$29</f>
        <v>0</v>
      </c>
      <c r="AA7" s="11">
        <f>'Tabela V'!$G$30</f>
        <v>0</v>
      </c>
      <c r="AB7" s="11">
        <f>'Tabela V'!$G$31</f>
        <v>0</v>
      </c>
      <c r="AC7" s="11">
        <f>'Tabela V'!$G$32</f>
        <v>0</v>
      </c>
      <c r="AD7" s="11">
        <f>'Tabela V'!$G$33</f>
        <v>0</v>
      </c>
      <c r="AE7" s="11">
        <f>'Tabela V'!$G$34</f>
        <v>0</v>
      </c>
      <c r="AF7" s="11">
        <f>'Tabela V'!$G$35</f>
        <v>0</v>
      </c>
      <c r="AG7" s="11">
        <f>'Tabela V'!$G$36</f>
        <v>0</v>
      </c>
      <c r="AH7" s="11">
        <f>'Tabela V'!$G$37</f>
        <v>0</v>
      </c>
      <c r="AI7" s="11">
        <f>'Tabela V'!$G$38</f>
        <v>0</v>
      </c>
      <c r="AJ7" s="11">
        <f>'Tabela V'!$G$39</f>
        <v>0</v>
      </c>
      <c r="AK7" s="11">
        <f>'Tabela V'!$G$40</f>
        <v>0</v>
      </c>
      <c r="AL7" s="11">
        <f>'Tabela V'!$G$41</f>
        <v>0</v>
      </c>
      <c r="AM7" s="11">
        <f>'Tabela V'!$G$42</f>
        <v>0</v>
      </c>
      <c r="AN7" s="11">
        <f>'Tabela V'!$G$43</f>
        <v>0</v>
      </c>
      <c r="AO7" s="11">
        <f>'Tabela V'!$G$44</f>
        <v>0</v>
      </c>
      <c r="AP7" s="11">
        <f>'Tabela V'!$G$45</f>
        <v>0</v>
      </c>
      <c r="AQ7" s="11">
        <f>'Tabela V'!$G$46</f>
        <v>0</v>
      </c>
      <c r="AR7" s="11">
        <f>'Tabela V'!$G$47</f>
        <v>0</v>
      </c>
      <c r="AS7" s="11">
        <f>'Tabela V'!$G$48</f>
        <v>0</v>
      </c>
      <c r="AT7" s="11">
        <f>'Tabela V'!$G$49</f>
        <v>0</v>
      </c>
      <c r="AU7" s="11">
        <f>'Tabela V'!$G$50</f>
        <v>0</v>
      </c>
      <c r="AV7" s="11">
        <f>'Tabela V'!$G$51</f>
        <v>0</v>
      </c>
      <c r="AW7" s="11">
        <f>'Tabela V'!$G$52</f>
        <v>0</v>
      </c>
      <c r="AX7" s="11">
        <f>'Tabela V'!$G$53</f>
        <v>0</v>
      </c>
      <c r="AY7" s="11">
        <f>'Tabela V'!$G$54</f>
        <v>0</v>
      </c>
      <c r="AZ7" s="11">
        <f>'Tabela V'!$G$55</f>
        <v>0</v>
      </c>
      <c r="BA7" s="11">
        <f>'Tabela V'!$G$56</f>
        <v>0</v>
      </c>
      <c r="BB7" s="177"/>
    </row>
    <row r="8" spans="1:54" x14ac:dyDescent="0.2">
      <c r="A8" s="10">
        <f>'Tabela I'!$G$2</f>
        <v>0</v>
      </c>
      <c r="B8" s="10">
        <f>'Tabela I'!$G$1</f>
        <v>2017</v>
      </c>
      <c r="C8" s="12">
        <v>105</v>
      </c>
      <c r="D8" s="11">
        <v>0</v>
      </c>
      <c r="E8" s="11">
        <f>'Tabela V'!$H$8</f>
        <v>1952</v>
      </c>
      <c r="F8" s="11">
        <f>'Tabela V'!$H$9</f>
        <v>927</v>
      </c>
      <c r="G8" s="11">
        <f>'Tabela V'!$H$10</f>
        <v>12</v>
      </c>
      <c r="H8" s="11">
        <f>'Tabela V'!$H$11</f>
        <v>0</v>
      </c>
      <c r="I8" s="11">
        <f>'Tabela V'!$H$12</f>
        <v>0</v>
      </c>
      <c r="J8" s="11">
        <f>'Tabela V'!$H$13</f>
        <v>0</v>
      </c>
      <c r="K8" s="11">
        <f>'Tabela V'!$H$14</f>
        <v>0</v>
      </c>
      <c r="L8" s="11">
        <f>'Tabela V'!$H$15</f>
        <v>0</v>
      </c>
      <c r="M8" s="11">
        <f>'Tabela V'!$H$16</f>
        <v>0</v>
      </c>
      <c r="N8" s="11">
        <f>'Tabela V'!$H$17</f>
        <v>0</v>
      </c>
      <c r="O8" s="11">
        <f>'Tabela V'!$H$18</f>
        <v>0</v>
      </c>
      <c r="P8" s="11">
        <f>'Tabela V'!$H$19</f>
        <v>0</v>
      </c>
      <c r="Q8" s="11">
        <f>'Tabela V'!$H$20</f>
        <v>0</v>
      </c>
      <c r="R8" s="11">
        <f>'Tabela V'!$H$21</f>
        <v>0</v>
      </c>
      <c r="S8" s="11">
        <f>'Tabela V'!$H$22</f>
        <v>0</v>
      </c>
      <c r="T8" s="11">
        <f>'Tabela V'!$H$23</f>
        <v>0</v>
      </c>
      <c r="U8" s="11">
        <f>'Tabela V'!$H$24</f>
        <v>0</v>
      </c>
      <c r="V8" s="11">
        <f>'Tabela V'!$H$25</f>
        <v>0</v>
      </c>
      <c r="W8" s="11">
        <f>'Tabela V'!$H$26</f>
        <v>0</v>
      </c>
      <c r="X8" s="11">
        <f>'Tabela V'!$H$27</f>
        <v>0</v>
      </c>
      <c r="Y8" s="11">
        <f>'Tabela V'!$H$28</f>
        <v>0</v>
      </c>
      <c r="Z8" s="11">
        <f>'Tabela V'!$H$29</f>
        <v>0</v>
      </c>
      <c r="AA8" s="11">
        <f>'Tabela V'!$H$30</f>
        <v>0</v>
      </c>
      <c r="AB8" s="11">
        <f>'Tabela V'!$H$31</f>
        <v>0</v>
      </c>
      <c r="AC8" s="11">
        <f>'Tabela V'!$H$32</f>
        <v>0</v>
      </c>
      <c r="AD8" s="11">
        <f>'Tabela V'!$H$33</f>
        <v>0</v>
      </c>
      <c r="AE8" s="11">
        <f>'Tabela V'!$H$34</f>
        <v>0</v>
      </c>
      <c r="AF8" s="11">
        <f>'Tabela V'!$H$35</f>
        <v>0</v>
      </c>
      <c r="AG8" s="11">
        <f>'Tabela V'!$H$36</f>
        <v>0</v>
      </c>
      <c r="AH8" s="11">
        <f>'Tabela V'!$H$37</f>
        <v>0</v>
      </c>
      <c r="AI8" s="11">
        <f>'Tabela V'!$H$38</f>
        <v>0</v>
      </c>
      <c r="AJ8" s="11">
        <f>'Tabela V'!$H$39</f>
        <v>0</v>
      </c>
      <c r="AK8" s="11">
        <f>'Tabela V'!$H$40</f>
        <v>0</v>
      </c>
      <c r="AL8" s="11">
        <f>'Tabela V'!$H$41</f>
        <v>0</v>
      </c>
      <c r="AM8" s="11">
        <f>'Tabela V'!$H$42</f>
        <v>0</v>
      </c>
      <c r="AN8" s="11">
        <f>'Tabela V'!$H$43</f>
        <v>0</v>
      </c>
      <c r="AO8" s="11">
        <f>'Tabela V'!$H$44</f>
        <v>0</v>
      </c>
      <c r="AP8" s="11">
        <f>'Tabela V'!$H$45</f>
        <v>0</v>
      </c>
      <c r="AQ8" s="11">
        <f>'Tabela V'!$H$46</f>
        <v>0</v>
      </c>
      <c r="AR8" s="11">
        <f>'Tabela V'!$H$47</f>
        <v>0</v>
      </c>
      <c r="AS8" s="11">
        <f>'Tabela V'!$H$48</f>
        <v>0</v>
      </c>
      <c r="AT8" s="11">
        <f>'Tabela V'!$H$49</f>
        <v>0</v>
      </c>
      <c r="AU8" s="11">
        <f>'Tabela V'!$H$50</f>
        <v>0</v>
      </c>
      <c r="AV8" s="11">
        <f>'Tabela V'!$H$51</f>
        <v>0</v>
      </c>
      <c r="AW8" s="11">
        <f>'Tabela V'!$H$52</f>
        <v>0</v>
      </c>
      <c r="AX8" s="11">
        <f>'Tabela V'!$H$53</f>
        <v>0</v>
      </c>
      <c r="AY8" s="11">
        <f>'Tabela V'!$H$54</f>
        <v>0</v>
      </c>
      <c r="AZ8" s="11">
        <f>'Tabela V'!$H$55</f>
        <v>0</v>
      </c>
      <c r="BA8" s="11">
        <f>'Tabela V'!$H$56</f>
        <v>0</v>
      </c>
      <c r="BB8" s="177"/>
    </row>
    <row r="9" spans="1:54" x14ac:dyDescent="0.2">
      <c r="A9" s="10">
        <f>'Tabela I'!$G$2</f>
        <v>0</v>
      </c>
      <c r="B9" s="10">
        <f>'Tabela I'!$G$1</f>
        <v>2017</v>
      </c>
      <c r="C9" s="12">
        <v>106</v>
      </c>
      <c r="D9" s="11">
        <v>0</v>
      </c>
      <c r="E9" s="11">
        <f>'Tabela V'!$I$8</f>
        <v>0</v>
      </c>
      <c r="F9" s="11">
        <f>'Tabela V'!$I$9</f>
        <v>0</v>
      </c>
      <c r="G9" s="11">
        <f>'Tabela V'!$I$10</f>
        <v>0</v>
      </c>
      <c r="H9" s="11">
        <f>'Tabela V'!$I$11</f>
        <v>0</v>
      </c>
      <c r="I9" s="11">
        <f>'Tabela V'!$I$12</f>
        <v>0</v>
      </c>
      <c r="J9" s="11">
        <f>'Tabela V'!$I$13</f>
        <v>0</v>
      </c>
      <c r="K9" s="11">
        <f>'Tabela V'!$I$14</f>
        <v>0</v>
      </c>
      <c r="L9" s="11">
        <f>'Tabela V'!$I$15</f>
        <v>0</v>
      </c>
      <c r="M9" s="11">
        <f>'Tabela V'!$I$16</f>
        <v>0</v>
      </c>
      <c r="N9" s="11">
        <f>'Tabela V'!$I$17</f>
        <v>0</v>
      </c>
      <c r="O9" s="11">
        <f>'Tabela V'!$I$18</f>
        <v>0</v>
      </c>
      <c r="P9" s="11">
        <f>'Tabela V'!$I$19</f>
        <v>0</v>
      </c>
      <c r="Q9" s="11">
        <f>'Tabela V'!$I$20</f>
        <v>0</v>
      </c>
      <c r="R9" s="11">
        <f>'Tabela V'!$I$21</f>
        <v>0</v>
      </c>
      <c r="S9" s="11">
        <f>'Tabela V'!$I$22</f>
        <v>0</v>
      </c>
      <c r="T9" s="11">
        <f>'Tabela V'!$I$23</f>
        <v>0</v>
      </c>
      <c r="U9" s="11">
        <f>'Tabela V'!$I$24</f>
        <v>0</v>
      </c>
      <c r="V9" s="11">
        <f>'Tabela V'!$I$25</f>
        <v>0</v>
      </c>
      <c r="W9" s="11">
        <f>'Tabela V'!$I$26</f>
        <v>0</v>
      </c>
      <c r="X9" s="11">
        <f>'Tabela V'!$I$27</f>
        <v>0</v>
      </c>
      <c r="Y9" s="11">
        <f>'Tabela V'!$I$28</f>
        <v>0</v>
      </c>
      <c r="Z9" s="11">
        <f>'Tabela V'!$I$29</f>
        <v>0</v>
      </c>
      <c r="AA9" s="11">
        <f>'Tabela V'!$I$30</f>
        <v>0</v>
      </c>
      <c r="AB9" s="11">
        <f>'Tabela V'!$I$31</f>
        <v>0</v>
      </c>
      <c r="AC9" s="11">
        <f>'Tabela V'!$I$32</f>
        <v>0</v>
      </c>
      <c r="AD9" s="11">
        <f>'Tabela V'!$I$33</f>
        <v>0</v>
      </c>
      <c r="AE9" s="11">
        <f>'Tabela V'!$I$34</f>
        <v>0</v>
      </c>
      <c r="AF9" s="11">
        <f>'Tabela V'!$I$35</f>
        <v>0</v>
      </c>
      <c r="AG9" s="11">
        <f>'Tabela V'!$I$36</f>
        <v>0</v>
      </c>
      <c r="AH9" s="11">
        <f>'Tabela V'!$I$37</f>
        <v>0</v>
      </c>
      <c r="AI9" s="11">
        <f>'Tabela V'!$I$38</f>
        <v>0</v>
      </c>
      <c r="AJ9" s="11">
        <f>'Tabela V'!$I$39</f>
        <v>0</v>
      </c>
      <c r="AK9" s="11">
        <f>'Tabela V'!$I$40</f>
        <v>0</v>
      </c>
      <c r="AL9" s="11">
        <f>'Tabela V'!$I$41</f>
        <v>0</v>
      </c>
      <c r="AM9" s="11">
        <f>'Tabela V'!$I$42</f>
        <v>0</v>
      </c>
      <c r="AN9" s="11">
        <f>'Tabela V'!$I$43</f>
        <v>0</v>
      </c>
      <c r="AO9" s="11">
        <f>'Tabela V'!$I$44</f>
        <v>0</v>
      </c>
      <c r="AP9" s="11">
        <f>'Tabela V'!$I$45</f>
        <v>0</v>
      </c>
      <c r="AQ9" s="11">
        <f>'Tabela V'!$I$46</f>
        <v>0</v>
      </c>
      <c r="AR9" s="11">
        <f>'Tabela V'!$I$47</f>
        <v>0</v>
      </c>
      <c r="AS9" s="11">
        <f>'Tabela V'!$I$48</f>
        <v>0</v>
      </c>
      <c r="AT9" s="11">
        <f>'Tabela V'!$I$49</f>
        <v>0</v>
      </c>
      <c r="AU9" s="11">
        <f>'Tabela V'!$I$50</f>
        <v>0</v>
      </c>
      <c r="AV9" s="11">
        <f>'Tabela V'!$I$51</f>
        <v>0</v>
      </c>
      <c r="AW9" s="11">
        <f>'Tabela V'!$I$52</f>
        <v>0</v>
      </c>
      <c r="AX9" s="11">
        <f>'Tabela V'!$I$53</f>
        <v>0</v>
      </c>
      <c r="AY9" s="11">
        <f>'Tabela V'!$I$54</f>
        <v>0</v>
      </c>
      <c r="AZ9" s="11">
        <f>'Tabela V'!$I$55</f>
        <v>0</v>
      </c>
      <c r="BA9" s="11">
        <f>'Tabela V'!$I$56</f>
        <v>0</v>
      </c>
      <c r="BB9" s="177"/>
    </row>
    <row r="10" spans="1:54" x14ac:dyDescent="0.2">
      <c r="A10" s="10">
        <f>'Tabela I'!$G$2</f>
        <v>0</v>
      </c>
      <c r="B10" s="10">
        <f>'Tabela I'!$G$1</f>
        <v>2017</v>
      </c>
      <c r="C10" s="11">
        <v>107</v>
      </c>
      <c r="D10" s="11">
        <v>0</v>
      </c>
      <c r="E10" s="11">
        <f>'Tabela V'!$J$8</f>
        <v>121</v>
      </c>
      <c r="F10" s="11">
        <f>'Tabela V'!$J$9</f>
        <v>0</v>
      </c>
      <c r="G10" s="11">
        <f>'Tabela V'!$J$10</f>
        <v>0</v>
      </c>
      <c r="H10" s="11">
        <f>'Tabela V'!$J$11</f>
        <v>0</v>
      </c>
      <c r="I10" s="11">
        <f>'Tabela V'!$J$12</f>
        <v>0</v>
      </c>
      <c r="J10" s="11">
        <f>'Tabela V'!$J$13</f>
        <v>0</v>
      </c>
      <c r="K10" s="11">
        <f>'Tabela V'!$J$14</f>
        <v>0</v>
      </c>
      <c r="L10" s="11">
        <f>'Tabela V'!$J$15</f>
        <v>0</v>
      </c>
      <c r="M10" s="11">
        <f>'Tabela V'!$J$16</f>
        <v>0</v>
      </c>
      <c r="N10" s="11">
        <f>'Tabela V'!$J$17</f>
        <v>0</v>
      </c>
      <c r="O10" s="11">
        <f>'Tabela V'!$J$18</f>
        <v>0</v>
      </c>
      <c r="P10" s="11">
        <f>'Tabela V'!$J$19</f>
        <v>0</v>
      </c>
      <c r="Q10" s="11">
        <f>'Tabela V'!$J$20</f>
        <v>0</v>
      </c>
      <c r="R10" s="11">
        <f>'Tabela V'!$J$21</f>
        <v>0</v>
      </c>
      <c r="S10" s="11">
        <f>'Tabela V'!$J$22</f>
        <v>0</v>
      </c>
      <c r="T10" s="11">
        <f>'Tabela V'!$J$23</f>
        <v>0</v>
      </c>
      <c r="U10" s="11">
        <f>'Tabela V'!$J$24</f>
        <v>0</v>
      </c>
      <c r="V10" s="11">
        <f>'Tabela V'!$J$25</f>
        <v>0</v>
      </c>
      <c r="W10" s="11">
        <f>'Tabela V'!$J$26</f>
        <v>0</v>
      </c>
      <c r="X10" s="11">
        <f>'Tabela V'!$J$27</f>
        <v>0</v>
      </c>
      <c r="Y10" s="11">
        <f>'Tabela V'!$J$28</f>
        <v>0</v>
      </c>
      <c r="Z10" s="11">
        <f>'Tabela V'!$J$29</f>
        <v>0</v>
      </c>
      <c r="AA10" s="11">
        <f>'Tabela V'!$J$30</f>
        <v>0</v>
      </c>
      <c r="AB10" s="11">
        <f>'Tabela V'!$J$31</f>
        <v>0</v>
      </c>
      <c r="AC10" s="11">
        <f>'Tabela V'!$J$32</f>
        <v>0</v>
      </c>
      <c r="AD10" s="11">
        <f>'Tabela V'!$J$33</f>
        <v>0</v>
      </c>
      <c r="AE10" s="11">
        <f>'Tabela V'!$J$34</f>
        <v>0</v>
      </c>
      <c r="AF10" s="11">
        <f>'Tabela V'!$J$35</f>
        <v>0</v>
      </c>
      <c r="AG10" s="11">
        <f>'Tabela V'!$J$36</f>
        <v>0</v>
      </c>
      <c r="AH10" s="11">
        <f>'Tabela V'!$J$37</f>
        <v>0</v>
      </c>
      <c r="AI10" s="11">
        <f>'Tabela V'!$J$38</f>
        <v>0</v>
      </c>
      <c r="AJ10" s="11">
        <f>'Tabela V'!$J$39</f>
        <v>0</v>
      </c>
      <c r="AK10" s="11">
        <f>'Tabela V'!$J$40</f>
        <v>0</v>
      </c>
      <c r="AL10" s="11">
        <f>'Tabela V'!$J$41</f>
        <v>0</v>
      </c>
      <c r="AM10" s="11">
        <f>'Tabela V'!$J$42</f>
        <v>0</v>
      </c>
      <c r="AN10" s="11">
        <f>'Tabela V'!$J$43</f>
        <v>0</v>
      </c>
      <c r="AO10" s="11">
        <f>'Tabela V'!$J$44</f>
        <v>0</v>
      </c>
      <c r="AP10" s="11">
        <f>'Tabela V'!$J$45</f>
        <v>0</v>
      </c>
      <c r="AQ10" s="11">
        <f>'Tabela V'!$J$46</f>
        <v>0</v>
      </c>
      <c r="AR10" s="11">
        <f>'Tabela V'!$J$47</f>
        <v>0</v>
      </c>
      <c r="AS10" s="11">
        <f>'Tabela V'!$J$48</f>
        <v>0</v>
      </c>
      <c r="AT10" s="11">
        <f>'Tabela V'!$J$49</f>
        <v>0</v>
      </c>
      <c r="AU10" s="11">
        <f>'Tabela V'!$J$50</f>
        <v>0</v>
      </c>
      <c r="AV10" s="11">
        <f>'Tabela V'!$J$51</f>
        <v>0</v>
      </c>
      <c r="AW10" s="11">
        <f>'Tabela V'!$J$52</f>
        <v>0</v>
      </c>
      <c r="AX10" s="11">
        <f>'Tabela V'!$J$53</f>
        <v>0</v>
      </c>
      <c r="AY10" s="11">
        <f>'Tabela V'!$J$54</f>
        <v>0</v>
      </c>
      <c r="AZ10" s="11">
        <f>'Tabela V'!$J$55</f>
        <v>0</v>
      </c>
      <c r="BA10" s="11">
        <f>'Tabela V'!$J$56</f>
        <v>0</v>
      </c>
      <c r="BB10" s="177"/>
    </row>
    <row r="11" spans="1:54" x14ac:dyDescent="0.2">
      <c r="A11" s="10">
        <f>'Tabela I'!$G$2</f>
        <v>0</v>
      </c>
      <c r="B11" s="10">
        <f>'Tabela I'!$G$1</f>
        <v>2017</v>
      </c>
      <c r="C11" s="11">
        <v>108</v>
      </c>
      <c r="D11" s="11">
        <v>0</v>
      </c>
      <c r="E11" s="11">
        <f>'Tabela V'!$K$8</f>
        <v>1420</v>
      </c>
      <c r="F11" s="11">
        <f>'Tabela V'!$K$9</f>
        <v>147</v>
      </c>
      <c r="G11" s="11">
        <f>'Tabela V'!$K$10</f>
        <v>0</v>
      </c>
      <c r="H11" s="11">
        <f>'Tabela V'!$K$11</f>
        <v>0</v>
      </c>
      <c r="I11" s="11">
        <f>'Tabela V'!$K$12</f>
        <v>0</v>
      </c>
      <c r="J11" s="11">
        <f>'Tabela V'!$K$13</f>
        <v>0</v>
      </c>
      <c r="K11" s="11">
        <f>'Tabela V'!$K$14</f>
        <v>0</v>
      </c>
      <c r="L11" s="11">
        <f>'Tabela V'!$K$15</f>
        <v>0</v>
      </c>
      <c r="M11" s="11">
        <f>'Tabela V'!$K$16</f>
        <v>0</v>
      </c>
      <c r="N11" s="11">
        <f>'Tabela V'!$K$17</f>
        <v>0</v>
      </c>
      <c r="O11" s="11">
        <f>'Tabela V'!$K$18</f>
        <v>0</v>
      </c>
      <c r="P11" s="11">
        <f>'Tabela V'!$K$19</f>
        <v>0</v>
      </c>
      <c r="Q11" s="11">
        <f>'Tabela V'!$K$20</f>
        <v>0</v>
      </c>
      <c r="R11" s="11">
        <f>'Tabela V'!$K$21</f>
        <v>0</v>
      </c>
      <c r="S11" s="11">
        <f>'Tabela V'!$K$22</f>
        <v>0</v>
      </c>
      <c r="T11" s="11">
        <f>'Tabela V'!$K$23</f>
        <v>0</v>
      </c>
      <c r="U11" s="11">
        <f>'Tabela V'!$K$24</f>
        <v>0</v>
      </c>
      <c r="V11" s="11">
        <f>'Tabela V'!$K$25</f>
        <v>0</v>
      </c>
      <c r="W11" s="11">
        <f>'Tabela V'!$K$26</f>
        <v>0</v>
      </c>
      <c r="X11" s="11">
        <f>'Tabela V'!$K$27</f>
        <v>0</v>
      </c>
      <c r="Y11" s="11">
        <f>'Tabela V'!$K$28</f>
        <v>0</v>
      </c>
      <c r="Z11" s="11">
        <f>'Tabela V'!$K$29</f>
        <v>0</v>
      </c>
      <c r="AA11" s="11">
        <f>'Tabela V'!$K$30</f>
        <v>0</v>
      </c>
      <c r="AB11" s="11">
        <f>'Tabela V'!$K$31</f>
        <v>0</v>
      </c>
      <c r="AC11" s="11">
        <f>'Tabela V'!$K$32</f>
        <v>0</v>
      </c>
      <c r="AD11" s="11">
        <f>'Tabela V'!$K$33</f>
        <v>0</v>
      </c>
      <c r="AE11" s="11">
        <f>'Tabela V'!$K$34</f>
        <v>0</v>
      </c>
      <c r="AF11" s="11">
        <f>'Tabela V'!$K$35</f>
        <v>0</v>
      </c>
      <c r="AG11" s="11">
        <f>'Tabela V'!$K$36</f>
        <v>0</v>
      </c>
      <c r="AH11" s="11">
        <f>'Tabela V'!$K$37</f>
        <v>0</v>
      </c>
      <c r="AI11" s="11">
        <f>'Tabela V'!$K$38</f>
        <v>0</v>
      </c>
      <c r="AJ11" s="11">
        <f>'Tabela V'!$K$39</f>
        <v>0</v>
      </c>
      <c r="AK11" s="11">
        <f>'Tabela V'!$K$40</f>
        <v>0</v>
      </c>
      <c r="AL11" s="11">
        <f>'Tabela V'!$K$41</f>
        <v>0</v>
      </c>
      <c r="AM11" s="11">
        <f>'Tabela V'!$K$42</f>
        <v>0</v>
      </c>
      <c r="AN11" s="11">
        <f>'Tabela V'!$K$43</f>
        <v>0</v>
      </c>
      <c r="AO11" s="11">
        <f>'Tabela V'!$K$44</f>
        <v>0</v>
      </c>
      <c r="AP11" s="11">
        <f>'Tabela V'!$K$45</f>
        <v>0</v>
      </c>
      <c r="AQ11" s="11">
        <f>'Tabela V'!$K$46</f>
        <v>0</v>
      </c>
      <c r="AR11" s="11">
        <f>'Tabela V'!$K$47</f>
        <v>0</v>
      </c>
      <c r="AS11" s="11">
        <f>'Tabela V'!$K$48</f>
        <v>0</v>
      </c>
      <c r="AT11" s="11">
        <f>'Tabela V'!$K$49</f>
        <v>0</v>
      </c>
      <c r="AU11" s="11">
        <f>'Tabela V'!$K$50</f>
        <v>0</v>
      </c>
      <c r="AV11" s="11">
        <f>'Tabela V'!$K$51</f>
        <v>0</v>
      </c>
      <c r="AW11" s="11">
        <f>'Tabela V'!$K$52</f>
        <v>0</v>
      </c>
      <c r="AX11" s="11">
        <f>'Tabela V'!$K$53</f>
        <v>0</v>
      </c>
      <c r="AY11" s="11">
        <f>'Tabela V'!$K$54</f>
        <v>0</v>
      </c>
      <c r="AZ11" s="11">
        <f>'Tabela V'!$K$55</f>
        <v>0</v>
      </c>
      <c r="BA11" s="11">
        <f>'Tabela V'!$K$56</f>
        <v>0</v>
      </c>
      <c r="BB11" s="177"/>
    </row>
    <row r="12" spans="1:54" x14ac:dyDescent="0.2">
      <c r="A12" s="10">
        <f>'Tabela I'!$G$2</f>
        <v>0</v>
      </c>
      <c r="B12" s="10">
        <f>'Tabela I'!$G$1</f>
        <v>2017</v>
      </c>
      <c r="C12" s="11">
        <v>60</v>
      </c>
      <c r="D12" s="11">
        <v>0</v>
      </c>
      <c r="E12" s="11">
        <f>'Tabela V'!$L$8</f>
        <v>1</v>
      </c>
      <c r="F12" s="11">
        <f>'Tabela V'!$L$9</f>
        <v>0</v>
      </c>
      <c r="G12" s="11">
        <f>'Tabela V'!$L$10</f>
        <v>0</v>
      </c>
      <c r="H12" s="11">
        <f>'Tabela V'!$L$11</f>
        <v>0</v>
      </c>
      <c r="I12" s="11">
        <f>'Tabela V'!$L$12</f>
        <v>0</v>
      </c>
      <c r="J12" s="11">
        <f>'Tabela V'!$L$13</f>
        <v>0</v>
      </c>
      <c r="K12" s="11">
        <f>'Tabela V'!$L$14</f>
        <v>0</v>
      </c>
      <c r="L12" s="11">
        <f>'Tabela V'!$L$15</f>
        <v>0</v>
      </c>
      <c r="M12" s="11">
        <f>'Tabela V'!$L$16</f>
        <v>0</v>
      </c>
      <c r="N12" s="11">
        <f>'Tabela V'!$L$17</f>
        <v>0</v>
      </c>
      <c r="O12" s="11">
        <f>'Tabela V'!$L$18</f>
        <v>0</v>
      </c>
      <c r="P12" s="11">
        <f>'Tabela V'!$L$19</f>
        <v>0</v>
      </c>
      <c r="Q12" s="11">
        <f>'Tabela V'!$L$20</f>
        <v>0</v>
      </c>
      <c r="R12" s="11">
        <f>'Tabela V'!$L$21</f>
        <v>0</v>
      </c>
      <c r="S12" s="11">
        <f>'Tabela V'!$L$22</f>
        <v>0</v>
      </c>
      <c r="T12" s="11">
        <f>'Tabela V'!$L$23</f>
        <v>0</v>
      </c>
      <c r="U12" s="11">
        <f>'Tabela V'!$L$24</f>
        <v>0</v>
      </c>
      <c r="V12" s="11">
        <f>'Tabela V'!$L$25</f>
        <v>0</v>
      </c>
      <c r="W12" s="11">
        <f>'Tabela V'!$L$26</f>
        <v>0</v>
      </c>
      <c r="X12" s="11">
        <f>'Tabela V'!$L$27</f>
        <v>0</v>
      </c>
      <c r="Y12" s="11">
        <f>'Tabela V'!$L$28</f>
        <v>0</v>
      </c>
      <c r="Z12" s="11">
        <f>'Tabela V'!$L$29</f>
        <v>0</v>
      </c>
      <c r="AA12" s="11">
        <f>'Tabela V'!$L$30</f>
        <v>0</v>
      </c>
      <c r="AB12" s="11">
        <f>'Tabela V'!$L$31</f>
        <v>0</v>
      </c>
      <c r="AC12" s="11">
        <f>'Tabela V'!$L$32</f>
        <v>0</v>
      </c>
      <c r="AD12" s="11">
        <f>'Tabela V'!$L$33</f>
        <v>0</v>
      </c>
      <c r="AE12" s="11">
        <f>'Tabela V'!$L$34</f>
        <v>0</v>
      </c>
      <c r="AF12" s="11">
        <f>'Tabela V'!$L$35</f>
        <v>0</v>
      </c>
      <c r="AG12" s="11">
        <f>'Tabela V'!$L$36</f>
        <v>0</v>
      </c>
      <c r="AH12" s="11">
        <f>'Tabela V'!$L$37</f>
        <v>0</v>
      </c>
      <c r="AI12" s="11">
        <f>'Tabela V'!$L$38</f>
        <v>0</v>
      </c>
      <c r="AJ12" s="11">
        <f>'Tabela V'!$L$39</f>
        <v>0</v>
      </c>
      <c r="AK12" s="11">
        <f>'Tabela V'!$L$40</f>
        <v>0</v>
      </c>
      <c r="AL12" s="11">
        <f>'Tabela V'!$L$41</f>
        <v>0</v>
      </c>
      <c r="AM12" s="11">
        <f>'Tabela V'!$L$42</f>
        <v>0</v>
      </c>
      <c r="AN12" s="11">
        <f>'Tabela V'!$L$43</f>
        <v>0</v>
      </c>
      <c r="AO12" s="11">
        <f>'Tabela V'!$L$44</f>
        <v>0</v>
      </c>
      <c r="AP12" s="11">
        <f>'Tabela V'!$L$45</f>
        <v>0</v>
      </c>
      <c r="AQ12" s="11">
        <f>'Tabela V'!$L$46</f>
        <v>0</v>
      </c>
      <c r="AR12" s="11">
        <f>'Tabela V'!$L$47</f>
        <v>0</v>
      </c>
      <c r="AS12" s="11">
        <f>'Tabela V'!$L$48</f>
        <v>0</v>
      </c>
      <c r="AT12" s="11">
        <f>'Tabela V'!$L$49</f>
        <v>0</v>
      </c>
      <c r="AU12" s="11">
        <f>'Tabela V'!$L$50</f>
        <v>0</v>
      </c>
      <c r="AV12" s="11">
        <f>'Tabela V'!$L$51</f>
        <v>0</v>
      </c>
      <c r="AW12" s="11">
        <f>'Tabela V'!$L$52</f>
        <v>0</v>
      </c>
      <c r="AX12" s="11">
        <f>'Tabela V'!$L$53</f>
        <v>0</v>
      </c>
      <c r="AY12" s="11">
        <f>'Tabela V'!$L$54</f>
        <v>0</v>
      </c>
      <c r="AZ12" s="11">
        <f>'Tabela V'!$L$55</f>
        <v>0</v>
      </c>
      <c r="BA12" s="11">
        <f>'Tabela V'!$L$56</f>
        <v>0</v>
      </c>
      <c r="BB12" s="177"/>
    </row>
    <row r="13" spans="1:54" x14ac:dyDescent="0.2">
      <c r="E13" s="178">
        <f t="shared" ref="E13:J13" si="0">SUM(E2:E12)</f>
        <v>3522</v>
      </c>
      <c r="F13" s="178">
        <f t="shared" ref="F13:G13" si="1">SUM(F2:F12)</f>
        <v>1074</v>
      </c>
      <c r="G13" s="178">
        <f t="shared" si="1"/>
        <v>12</v>
      </c>
      <c r="H13" s="178">
        <f t="shared" si="0"/>
        <v>0</v>
      </c>
      <c r="I13" s="178">
        <f t="shared" si="0"/>
        <v>0</v>
      </c>
      <c r="J13" s="178">
        <f t="shared" si="0"/>
        <v>0</v>
      </c>
      <c r="K13" s="178">
        <f t="shared" ref="K13:BA13" si="2">SUM(K2:K12)</f>
        <v>0</v>
      </c>
      <c r="L13" s="178">
        <f t="shared" si="2"/>
        <v>0</v>
      </c>
      <c r="M13" s="178">
        <f t="shared" si="2"/>
        <v>0</v>
      </c>
      <c r="N13" s="178">
        <f t="shared" si="2"/>
        <v>0</v>
      </c>
      <c r="O13" s="178">
        <f t="shared" si="2"/>
        <v>0</v>
      </c>
      <c r="P13" s="178">
        <f t="shared" si="2"/>
        <v>0</v>
      </c>
      <c r="Q13" s="178">
        <f t="shared" si="2"/>
        <v>0</v>
      </c>
      <c r="R13" s="178">
        <f t="shared" si="2"/>
        <v>0</v>
      </c>
      <c r="S13" s="178">
        <f t="shared" si="2"/>
        <v>0</v>
      </c>
      <c r="T13" s="178">
        <f t="shared" si="2"/>
        <v>0</v>
      </c>
      <c r="U13" s="178">
        <f t="shared" si="2"/>
        <v>0</v>
      </c>
      <c r="V13" s="178">
        <f t="shared" si="2"/>
        <v>0</v>
      </c>
      <c r="W13" s="178">
        <f t="shared" si="2"/>
        <v>0</v>
      </c>
      <c r="X13" s="178">
        <f t="shared" si="2"/>
        <v>0</v>
      </c>
      <c r="Y13" s="178">
        <f t="shared" si="2"/>
        <v>0</v>
      </c>
      <c r="Z13" s="178">
        <f t="shared" si="2"/>
        <v>0</v>
      </c>
      <c r="AA13" s="178">
        <f t="shared" si="2"/>
        <v>0</v>
      </c>
      <c r="AB13" s="178">
        <f t="shared" si="2"/>
        <v>0</v>
      </c>
      <c r="AC13" s="178">
        <f t="shared" si="2"/>
        <v>0</v>
      </c>
      <c r="AD13" s="178">
        <f t="shared" si="2"/>
        <v>0</v>
      </c>
      <c r="AE13" s="178">
        <f t="shared" si="2"/>
        <v>0</v>
      </c>
      <c r="AF13" s="178">
        <f t="shared" si="2"/>
        <v>0</v>
      </c>
      <c r="AG13" s="178">
        <f t="shared" si="2"/>
        <v>0</v>
      </c>
      <c r="AH13" s="178">
        <f t="shared" si="2"/>
        <v>0</v>
      </c>
      <c r="AI13" s="178">
        <f t="shared" si="2"/>
        <v>0</v>
      </c>
      <c r="AJ13" s="178">
        <f t="shared" si="2"/>
        <v>0</v>
      </c>
      <c r="AK13" s="178">
        <f t="shared" si="2"/>
        <v>0</v>
      </c>
      <c r="AL13" s="178">
        <f t="shared" si="2"/>
        <v>0</v>
      </c>
      <c r="AM13" s="178">
        <f t="shared" si="2"/>
        <v>0</v>
      </c>
      <c r="AN13" s="178">
        <f t="shared" si="2"/>
        <v>0</v>
      </c>
      <c r="AO13" s="178">
        <f t="shared" si="2"/>
        <v>0</v>
      </c>
      <c r="AP13" s="178">
        <f t="shared" si="2"/>
        <v>0</v>
      </c>
      <c r="AQ13" s="178">
        <f t="shared" si="2"/>
        <v>0</v>
      </c>
      <c r="AR13" s="178">
        <f t="shared" si="2"/>
        <v>0</v>
      </c>
      <c r="AS13" s="178">
        <f t="shared" si="2"/>
        <v>0</v>
      </c>
      <c r="AT13" s="178">
        <f t="shared" si="2"/>
        <v>0</v>
      </c>
      <c r="AU13" s="178">
        <f t="shared" si="2"/>
        <v>0</v>
      </c>
      <c r="AV13" s="178">
        <f t="shared" si="2"/>
        <v>0</v>
      </c>
      <c r="AW13" s="178">
        <f t="shared" si="2"/>
        <v>0</v>
      </c>
      <c r="AX13" s="178">
        <f t="shared" si="2"/>
        <v>0</v>
      </c>
      <c r="AY13" s="178">
        <f t="shared" si="2"/>
        <v>0</v>
      </c>
      <c r="AZ13" s="178">
        <f t="shared" si="2"/>
        <v>0</v>
      </c>
      <c r="BA13" s="178">
        <f t="shared" si="2"/>
        <v>0</v>
      </c>
    </row>
  </sheetData>
  <sheetProtection password="CCF6" sheet="1" objects="1" scenarios="1"/>
  <phoneticPr fontId="9" type="noConversion"/>
  <pageMargins left="0.75" right="0.75" top="1" bottom="1" header="0.5" footer="0.5"/>
  <pageSetup orientation="landscape" r:id="rId1"/>
  <headerFooter differentOddEven="1" differentFirst="1" alignWithMargins="0">
    <oddHeader>&amp;R </oddHeader>
    <evenHeader>&amp;R </evenHeader>
    <firstHeader>&amp;R </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indexed="34"/>
  </sheetPr>
  <dimension ref="A1:H20"/>
  <sheetViews>
    <sheetView workbookViewId="0">
      <selection activeCell="C28" sqref="C28"/>
    </sheetView>
  </sheetViews>
  <sheetFormatPr defaultRowHeight="12.75" x14ac:dyDescent="0.2"/>
  <cols>
    <col min="3" max="3" width="17.85546875" customWidth="1"/>
    <col min="4" max="4" width="15.85546875" customWidth="1"/>
    <col min="5" max="5" width="12.85546875" customWidth="1"/>
    <col min="6" max="6" width="13.140625" style="16" customWidth="1"/>
    <col min="7" max="7" width="17.28515625" style="16" customWidth="1"/>
    <col min="8" max="8" width="15.28515625" style="16" customWidth="1"/>
  </cols>
  <sheetData>
    <row r="1" spans="1:8" x14ac:dyDescent="0.2">
      <c r="A1" s="66" t="s">
        <v>0</v>
      </c>
      <c r="B1" s="66" t="s">
        <v>1</v>
      </c>
      <c r="C1" s="66" t="s">
        <v>108</v>
      </c>
      <c r="D1" s="66" t="s">
        <v>109</v>
      </c>
      <c r="E1" s="66" t="s">
        <v>110</v>
      </c>
      <c r="F1" s="122"/>
      <c r="G1" s="122"/>
      <c r="H1" s="122"/>
    </row>
    <row r="2" spans="1:8" x14ac:dyDescent="0.2">
      <c r="A2" s="3">
        <f>'Tabela I'!$G$2</f>
        <v>0</v>
      </c>
      <c r="B2" s="3">
        <f>'Tabela I'!$G$1</f>
        <v>2017</v>
      </c>
      <c r="C2" s="3">
        <f>'Tabela VI'!A7</f>
        <v>1</v>
      </c>
      <c r="D2" s="3">
        <f>'Tabela VI'!B7</f>
        <v>0</v>
      </c>
      <c r="E2" s="3">
        <f>'Tabela VI'!C7</f>
        <v>11</v>
      </c>
    </row>
    <row r="5" spans="1:8" x14ac:dyDescent="0.2">
      <c r="A5" s="66" t="s">
        <v>0</v>
      </c>
      <c r="B5" s="66" t="s">
        <v>1</v>
      </c>
      <c r="C5" s="66" t="s">
        <v>117</v>
      </c>
      <c r="D5" s="66" t="s">
        <v>111</v>
      </c>
      <c r="E5" s="66" t="s">
        <v>112</v>
      </c>
      <c r="F5" s="66" t="s">
        <v>113</v>
      </c>
      <c r="G5" s="122"/>
      <c r="H5" s="122"/>
    </row>
    <row r="6" spans="1:8" x14ac:dyDescent="0.2">
      <c r="A6" s="3">
        <f>'Tabela I'!$G$2</f>
        <v>0</v>
      </c>
      <c r="B6" s="3">
        <f>'Tabela I'!$G$1</f>
        <v>2017</v>
      </c>
      <c r="C6" s="123">
        <v>1</v>
      </c>
      <c r="D6" s="3">
        <f>'Tabela VI'!B12</f>
        <v>0</v>
      </c>
      <c r="E6" s="3">
        <f>'Tabela VI'!C12</f>
        <v>0</v>
      </c>
      <c r="F6" s="3">
        <f>'Tabela VI'!D12</f>
        <v>0</v>
      </c>
    </row>
    <row r="7" spans="1:8" x14ac:dyDescent="0.2">
      <c r="A7" s="3">
        <f>'Tabela I'!$G$2</f>
        <v>0</v>
      </c>
      <c r="B7" s="3">
        <f>'Tabela I'!$G$1</f>
        <v>2017</v>
      </c>
      <c r="C7" s="123">
        <v>2</v>
      </c>
      <c r="D7" s="3">
        <f>'Tabela VI'!B13</f>
        <v>0</v>
      </c>
      <c r="E7" s="3">
        <f>'Tabela VI'!C13</f>
        <v>0</v>
      </c>
      <c r="F7" s="3">
        <f>'Tabela VI'!D13</f>
        <v>0</v>
      </c>
    </row>
    <row r="8" spans="1:8" x14ac:dyDescent="0.2">
      <c r="A8" s="3">
        <f>'Tabela I'!$G$2</f>
        <v>0</v>
      </c>
      <c r="B8" s="3">
        <f>'Tabela I'!$G$1</f>
        <v>2017</v>
      </c>
      <c r="C8" s="123">
        <v>3</v>
      </c>
      <c r="D8" s="3">
        <f>'Tabela VI'!B14</f>
        <v>0</v>
      </c>
      <c r="E8" s="3">
        <f>'Tabela VI'!C14</f>
        <v>0</v>
      </c>
      <c r="F8" s="3">
        <f>'Tabela VI'!D14</f>
        <v>3</v>
      </c>
    </row>
    <row r="9" spans="1:8" x14ac:dyDescent="0.2">
      <c r="A9" s="3">
        <f>'Tabela I'!$G$2</f>
        <v>0</v>
      </c>
      <c r="B9" s="3">
        <f>'Tabela I'!$G$1</f>
        <v>2017</v>
      </c>
      <c r="C9" s="123">
        <v>4</v>
      </c>
      <c r="D9" s="3">
        <f>'Tabela VI'!B15</f>
        <v>0</v>
      </c>
      <c r="E9" s="3">
        <f>'Tabela VI'!C15</f>
        <v>0</v>
      </c>
      <c r="F9" s="3">
        <f>'Tabela VI'!D15</f>
        <v>0</v>
      </c>
    </row>
    <row r="10" spans="1:8" x14ac:dyDescent="0.2">
      <c r="A10" s="3">
        <f>'Tabela I'!$G$2</f>
        <v>0</v>
      </c>
      <c r="B10" s="3">
        <f>'Tabela I'!$G$1</f>
        <v>2017</v>
      </c>
      <c r="C10" s="123">
        <v>5</v>
      </c>
      <c r="D10" s="3">
        <f>'Tabela VI'!B16</f>
        <v>0</v>
      </c>
      <c r="E10" s="3">
        <f>'Tabela VI'!C16</f>
        <v>0</v>
      </c>
      <c r="F10" s="3">
        <f>'Tabela VI'!D16</f>
        <v>0</v>
      </c>
    </row>
    <row r="11" spans="1:8" x14ac:dyDescent="0.2">
      <c r="A11" s="3">
        <f>'Tabela I'!$G$2</f>
        <v>0</v>
      </c>
      <c r="B11" s="3">
        <f>'Tabela I'!$G$1</f>
        <v>2017</v>
      </c>
      <c r="C11" s="123">
        <v>6</v>
      </c>
      <c r="D11" s="3">
        <f>'Tabela VI'!B17</f>
        <v>0</v>
      </c>
      <c r="E11" s="3">
        <f>'Tabela VI'!C17</f>
        <v>0</v>
      </c>
      <c r="F11" s="3">
        <f>'Tabela VI'!D17</f>
        <v>0</v>
      </c>
    </row>
    <row r="12" spans="1:8" x14ac:dyDescent="0.2">
      <c r="A12" s="3">
        <f>'Tabela I'!$G$2</f>
        <v>0</v>
      </c>
      <c r="B12" s="3">
        <f>'Tabela I'!$G$1</f>
        <v>2017</v>
      </c>
      <c r="C12" s="123">
        <v>7</v>
      </c>
      <c r="D12" s="3">
        <f>'Tabela VI'!B18</f>
        <v>0</v>
      </c>
      <c r="E12" s="3">
        <f>'Tabela VI'!C18</f>
        <v>0</v>
      </c>
      <c r="F12" s="3">
        <f>'Tabela VI'!D18</f>
        <v>0</v>
      </c>
    </row>
    <row r="13" spans="1:8" x14ac:dyDescent="0.2">
      <c r="A13" s="16"/>
      <c r="B13" s="16"/>
      <c r="C13" s="133"/>
      <c r="D13" s="16"/>
      <c r="E13" s="16"/>
    </row>
    <row r="15" spans="1:8" x14ac:dyDescent="0.2">
      <c r="A15" s="66" t="s">
        <v>0</v>
      </c>
      <c r="B15" s="66" t="s">
        <v>1</v>
      </c>
      <c r="C15" s="66" t="s">
        <v>117</v>
      </c>
      <c r="D15" s="66" t="s">
        <v>123</v>
      </c>
      <c r="E15" s="66" t="s">
        <v>124</v>
      </c>
      <c r="F15" s="66" t="s">
        <v>125</v>
      </c>
      <c r="G15" s="66" t="s">
        <v>92</v>
      </c>
      <c r="H15" s="122"/>
    </row>
    <row r="16" spans="1:8" x14ac:dyDescent="0.2">
      <c r="A16" s="3">
        <f>'Tabela I'!$G$2</f>
        <v>0</v>
      </c>
      <c r="B16" s="3">
        <f>'Tabela I'!$G$1</f>
        <v>2017</v>
      </c>
      <c r="C16" s="123">
        <v>3</v>
      </c>
      <c r="D16" s="3">
        <f>'Tabela VI'!B23</f>
        <v>0</v>
      </c>
      <c r="E16" s="3">
        <f>'Tabela VI'!C23</f>
        <v>0</v>
      </c>
      <c r="F16" s="3">
        <f>'Tabela VI'!D23</f>
        <v>0</v>
      </c>
      <c r="G16" s="3">
        <f>'Tabela VI'!E23</f>
        <v>3</v>
      </c>
    </row>
    <row r="19" spans="1:4" x14ac:dyDescent="0.2">
      <c r="A19" s="66" t="s">
        <v>0</v>
      </c>
      <c r="B19" s="66" t="s">
        <v>1</v>
      </c>
      <c r="C19" s="66" t="s">
        <v>114</v>
      </c>
      <c r="D19" s="66" t="s">
        <v>115</v>
      </c>
    </row>
    <row r="20" spans="1:4" x14ac:dyDescent="0.2">
      <c r="A20" s="3">
        <f>'Tabela I'!$G$2</f>
        <v>0</v>
      </c>
      <c r="B20" s="3">
        <f>'Tabela I'!$G$1</f>
        <v>2017</v>
      </c>
      <c r="C20" s="3">
        <f>'Tabela VI'!B25</f>
        <v>1</v>
      </c>
      <c r="D20" s="3">
        <f>'Tabela VI'!B26</f>
        <v>1000</v>
      </c>
    </row>
  </sheetData>
  <sheetProtection password="CCF6" sheet="1" objects="1" scenarios="1"/>
  <phoneticPr fontId="9" type="noConversion"/>
  <pageMargins left="0.75" right="0.75" top="1" bottom="1" header="0.5" footer="0.5"/>
  <pageSetup orientation="portrait" verticalDpi="0" r:id="rId1"/>
  <headerFooter differentOddEven="1" differentFirst="1" alignWithMargins="0">
    <oddHeader>&amp;R </oddHeader>
    <evenHeader>&amp;R </evenHeader>
    <firstHeader>&amp;R </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39"/>
  <sheetViews>
    <sheetView showGridLines="0" view="pageBreakPreview" zoomScaleNormal="100" zoomScaleSheetLayoutView="100" workbookViewId="0">
      <pane ySplit="7" topLeftCell="A20" activePane="bottomLeft" state="frozen"/>
      <selection pane="bottomLeft" activeCell="F12" sqref="F12"/>
    </sheetView>
  </sheetViews>
  <sheetFormatPr defaultRowHeight="12.75" x14ac:dyDescent="0.2"/>
  <cols>
    <col min="1" max="1" width="17.7109375" style="4" customWidth="1"/>
    <col min="2" max="2" width="15.28515625" style="4" customWidth="1"/>
    <col min="3" max="6" width="14.5703125" style="4" customWidth="1"/>
    <col min="7" max="7" width="14.28515625" style="4" customWidth="1"/>
    <col min="8" max="16384" width="9.140625" style="4"/>
  </cols>
  <sheetData>
    <row r="1" spans="1:7" s="5" customFormat="1" ht="25.5" customHeight="1" x14ac:dyDescent="0.25">
      <c r="A1" s="17" t="s">
        <v>129</v>
      </c>
      <c r="B1" s="18"/>
      <c r="C1" s="441" t="s">
        <v>379</v>
      </c>
      <c r="D1" s="18"/>
      <c r="E1" s="18"/>
      <c r="F1" s="18"/>
      <c r="G1" s="62">
        <v>2017</v>
      </c>
    </row>
    <row r="2" spans="1:7" s="5" customFormat="1" ht="18" customHeight="1" x14ac:dyDescent="0.25">
      <c r="A2" s="60" t="s">
        <v>66</v>
      </c>
      <c r="B2" s="18"/>
      <c r="C2" s="58" t="s">
        <v>270</v>
      </c>
      <c r="D2" s="18"/>
      <c r="E2" s="18"/>
      <c r="F2" s="18"/>
      <c r="G2" s="68"/>
    </row>
    <row r="3" spans="1:7" s="5" customFormat="1" ht="18" customHeight="1" x14ac:dyDescent="0.25">
      <c r="A3" s="688" t="s">
        <v>271</v>
      </c>
      <c r="B3" s="688"/>
      <c r="C3" s="688"/>
      <c r="D3" s="688"/>
      <c r="E3" s="295">
        <f>+'Tabela II'!P79</f>
        <v>1.3172559112017255</v>
      </c>
      <c r="F3" s="563"/>
      <c r="G3" s="61"/>
    </row>
    <row r="4" spans="1:7" ht="18" customHeight="1" x14ac:dyDescent="0.25">
      <c r="A4" s="688" t="s">
        <v>91</v>
      </c>
      <c r="B4" s="688"/>
      <c r="C4" s="205">
        <f>'Tabela III'!J46</f>
        <v>0.97402299886831212</v>
      </c>
      <c r="D4" s="59"/>
      <c r="E4" s="13"/>
      <c r="F4" s="13"/>
      <c r="G4" s="63"/>
    </row>
    <row r="5" spans="1:7" ht="21" customHeight="1" thickBot="1" x14ac:dyDescent="0.3">
      <c r="A5" s="8" t="s">
        <v>142</v>
      </c>
      <c r="B5" s="7"/>
      <c r="C5" s="7"/>
      <c r="D5" s="7"/>
      <c r="E5" s="7"/>
      <c r="F5" s="7"/>
      <c r="G5" s="64"/>
    </row>
    <row r="6" spans="1:7" ht="96" customHeight="1" x14ac:dyDescent="0.2">
      <c r="A6" s="686" t="s">
        <v>28</v>
      </c>
      <c r="B6" s="19" t="s">
        <v>62</v>
      </c>
      <c r="C6" s="19" t="s">
        <v>64</v>
      </c>
      <c r="D6" s="19" t="s">
        <v>65</v>
      </c>
      <c r="E6" s="19" t="s">
        <v>75</v>
      </c>
      <c r="F6" s="567" t="s">
        <v>292</v>
      </c>
      <c r="G6" s="20" t="s">
        <v>63</v>
      </c>
    </row>
    <row r="7" spans="1:7" ht="13.5" thickBot="1" x14ac:dyDescent="0.25">
      <c r="A7" s="687"/>
      <c r="B7" s="21" t="s">
        <v>17</v>
      </c>
      <c r="C7" s="21" t="s">
        <v>18</v>
      </c>
      <c r="D7" s="22" t="s">
        <v>46</v>
      </c>
      <c r="E7" s="23" t="s">
        <v>27</v>
      </c>
      <c r="F7" s="568" t="s">
        <v>43</v>
      </c>
      <c r="G7" s="569" t="s">
        <v>293</v>
      </c>
    </row>
    <row r="8" spans="1:7" s="5" customFormat="1" ht="15" customHeight="1" thickBot="1" x14ac:dyDescent="0.25">
      <c r="A8" s="24" t="s">
        <v>126</v>
      </c>
      <c r="B8" s="25"/>
      <c r="C8" s="25"/>
      <c r="D8" s="25"/>
      <c r="E8" s="26"/>
      <c r="F8" s="26"/>
      <c r="G8" s="26"/>
    </row>
    <row r="9" spans="1:7" ht="15" customHeight="1" x14ac:dyDescent="0.2">
      <c r="A9" s="152" t="s">
        <v>24</v>
      </c>
      <c r="B9" s="1"/>
      <c r="C9" s="1"/>
      <c r="D9" s="27" t="str">
        <f>IF((B9+C9)=0," ",(B9+C9))</f>
        <v xml:space="preserve"> </v>
      </c>
      <c r="E9" s="28"/>
      <c r="F9" s="51"/>
      <c r="G9" s="44" t="str">
        <f>IF((B9+C9-E9-F9)=0," ",(B9+C9-E9-F9))</f>
        <v xml:space="preserve"> </v>
      </c>
    </row>
    <row r="10" spans="1:7" ht="15" customHeight="1" x14ac:dyDescent="0.2">
      <c r="A10" s="33" t="s">
        <v>25</v>
      </c>
      <c r="B10" s="2"/>
      <c r="C10" s="2"/>
      <c r="D10" s="30" t="str">
        <f>IF((B10+C10)=0," ",(B10+C10))</f>
        <v xml:space="preserve"> </v>
      </c>
      <c r="E10" s="31"/>
      <c r="F10" s="564"/>
      <c r="G10" s="44" t="str">
        <f>IF((B10+C10-E10-F10)=0," ",(B10+C10-E10-F10))</f>
        <v xml:space="preserve"> </v>
      </c>
    </row>
    <row r="11" spans="1:7" ht="15" customHeight="1" x14ac:dyDescent="0.2">
      <c r="A11" s="33" t="s">
        <v>17</v>
      </c>
      <c r="B11" s="2">
        <v>112872</v>
      </c>
      <c r="C11" s="2">
        <v>13311</v>
      </c>
      <c r="D11" s="30">
        <f>IF((B11+C11)=0," ",(B11+C11))</f>
        <v>126183</v>
      </c>
      <c r="E11" s="31">
        <v>18603</v>
      </c>
      <c r="F11" s="564"/>
      <c r="G11" s="44">
        <f>IF((B11+C11-E11-F11)=0," ",(B11+C11-E11-F11))</f>
        <v>107580</v>
      </c>
    </row>
    <row r="12" spans="1:7" ht="15" customHeight="1" x14ac:dyDescent="0.2">
      <c r="A12" s="33" t="s">
        <v>23</v>
      </c>
      <c r="B12" s="2">
        <v>1547</v>
      </c>
      <c r="C12" s="2">
        <v>78</v>
      </c>
      <c r="D12" s="30">
        <f>IF((B12+C12)=0," ",(B12+C12))</f>
        <v>1625</v>
      </c>
      <c r="E12" s="31">
        <v>223</v>
      </c>
      <c r="F12" s="564"/>
      <c r="G12" s="44">
        <f>IF((B12+C12-E12-F12)=0," ",(B12+C12-E12-F12))</f>
        <v>1402</v>
      </c>
    </row>
    <row r="13" spans="1:7" ht="15" customHeight="1" thickBot="1" x14ac:dyDescent="0.25">
      <c r="A13" s="34" t="s">
        <v>57</v>
      </c>
      <c r="B13" s="35">
        <f t="shared" ref="B13:G13" si="0">SUM(B9:B12)</f>
        <v>114419</v>
      </c>
      <c r="C13" s="35">
        <f t="shared" si="0"/>
        <v>13389</v>
      </c>
      <c r="D13" s="35">
        <f t="shared" si="0"/>
        <v>127808</v>
      </c>
      <c r="E13" s="35">
        <f t="shared" si="0"/>
        <v>18826</v>
      </c>
      <c r="F13" s="35">
        <f t="shared" si="0"/>
        <v>0</v>
      </c>
      <c r="G13" s="35">
        <f t="shared" si="0"/>
        <v>108982</v>
      </c>
    </row>
    <row r="14" spans="1:7" ht="15" customHeight="1" thickBot="1" x14ac:dyDescent="0.25">
      <c r="A14" s="180" t="s">
        <v>140</v>
      </c>
      <c r="B14" s="179"/>
      <c r="C14" s="46"/>
      <c r="D14" s="39"/>
      <c r="E14" s="46"/>
      <c r="F14" s="46"/>
      <c r="G14" s="46"/>
    </row>
    <row r="15" spans="1:7" ht="15" customHeight="1" x14ac:dyDescent="0.2">
      <c r="A15" s="36" t="s">
        <v>81</v>
      </c>
      <c r="B15" s="1">
        <v>30</v>
      </c>
      <c r="C15" s="1">
        <v>1340</v>
      </c>
      <c r="D15" s="37">
        <f t="shared" ref="D15:D20" si="1">IF((B15+C15)=0," ",(B15+C15))</f>
        <v>1370</v>
      </c>
      <c r="E15" s="47">
        <v>1342</v>
      </c>
      <c r="F15" s="47"/>
      <c r="G15" s="29">
        <f>IF((B15+C15-E15-F15)=0," ",(B15+C15-E15-F15))</f>
        <v>28</v>
      </c>
    </row>
    <row r="16" spans="1:7" ht="15" customHeight="1" x14ac:dyDescent="0.2">
      <c r="A16" s="38" t="s">
        <v>82</v>
      </c>
      <c r="B16" s="2"/>
      <c r="C16" s="2">
        <v>3462</v>
      </c>
      <c r="D16" s="30">
        <f t="shared" si="1"/>
        <v>3462</v>
      </c>
      <c r="E16" s="45">
        <v>3462</v>
      </c>
      <c r="F16" s="45"/>
      <c r="G16" s="32" t="str">
        <f t="shared" ref="G16:G18" si="2">IF((B16+C16-E16-F16)=0," ",(B16+C16-E16-F16))</f>
        <v xml:space="preserve"> </v>
      </c>
    </row>
    <row r="17" spans="1:7" ht="15" customHeight="1" x14ac:dyDescent="0.2">
      <c r="A17" s="42" t="s">
        <v>83</v>
      </c>
      <c r="B17" s="43"/>
      <c r="C17" s="43"/>
      <c r="D17" s="30" t="str">
        <f t="shared" si="1"/>
        <v xml:space="preserve"> </v>
      </c>
      <c r="E17" s="45"/>
      <c r="F17" s="45"/>
      <c r="G17" s="32" t="str">
        <f t="shared" si="2"/>
        <v xml:space="preserve"> </v>
      </c>
    </row>
    <row r="18" spans="1:7" s="5" customFormat="1" ht="15" customHeight="1" x14ac:dyDescent="0.2">
      <c r="A18" s="42" t="s">
        <v>84</v>
      </c>
      <c r="B18" s="43"/>
      <c r="C18" s="43"/>
      <c r="D18" s="30" t="str">
        <f t="shared" si="1"/>
        <v xml:space="preserve"> </v>
      </c>
      <c r="E18" s="45"/>
      <c r="F18" s="45"/>
      <c r="G18" s="32" t="str">
        <f t="shared" si="2"/>
        <v xml:space="preserve"> </v>
      </c>
    </row>
    <row r="19" spans="1:7" ht="15" customHeight="1" x14ac:dyDescent="0.2">
      <c r="A19" s="42" t="s">
        <v>85</v>
      </c>
      <c r="B19" s="2"/>
      <c r="C19" s="2"/>
      <c r="D19" s="30" t="str">
        <f t="shared" si="1"/>
        <v xml:space="preserve"> </v>
      </c>
      <c r="E19" s="45"/>
      <c r="F19" s="45"/>
      <c r="G19" s="32" t="str">
        <f>IF((B19+C19-E19-F19)=0," ",(B19+C19-E19-F19))</f>
        <v xml:space="preserve"> </v>
      </c>
    </row>
    <row r="20" spans="1:7" ht="15" customHeight="1" x14ac:dyDescent="0.2">
      <c r="A20" s="42" t="s">
        <v>92</v>
      </c>
      <c r="B20" s="2"/>
      <c r="C20" s="2"/>
      <c r="D20" s="30" t="str">
        <f t="shared" si="1"/>
        <v xml:space="preserve"> </v>
      </c>
      <c r="E20" s="43"/>
      <c r="F20" s="45"/>
      <c r="G20" s="32" t="str">
        <f>IF((B20+C20-E20-F20)=0," ",(B20+C20-E20-F20))</f>
        <v xml:space="preserve"> </v>
      </c>
    </row>
    <row r="21" spans="1:7" ht="15" customHeight="1" thickBot="1" x14ac:dyDescent="0.25">
      <c r="A21" s="48" t="s">
        <v>57</v>
      </c>
      <c r="B21" s="35">
        <f t="shared" ref="B21:G21" si="3">SUM(B15:B20)</f>
        <v>30</v>
      </c>
      <c r="C21" s="35">
        <f t="shared" si="3"/>
        <v>4802</v>
      </c>
      <c r="D21" s="35">
        <f t="shared" si="3"/>
        <v>4832</v>
      </c>
      <c r="E21" s="35">
        <f t="shared" si="3"/>
        <v>4804</v>
      </c>
      <c r="F21" s="35">
        <f t="shared" si="3"/>
        <v>0</v>
      </c>
      <c r="G21" s="35">
        <f t="shared" si="3"/>
        <v>28</v>
      </c>
    </row>
    <row r="22" spans="1:7" ht="15" customHeight="1" thickBot="1" x14ac:dyDescent="0.25">
      <c r="A22" s="49" t="s">
        <v>39</v>
      </c>
      <c r="B22" s="46"/>
      <c r="C22" s="15"/>
      <c r="D22" s="46"/>
      <c r="E22" s="15"/>
      <c r="F22" s="15"/>
      <c r="G22" s="15"/>
    </row>
    <row r="23" spans="1:7" ht="15" customHeight="1" x14ac:dyDescent="0.2">
      <c r="A23" s="40" t="s">
        <v>86</v>
      </c>
      <c r="B23" s="1">
        <v>4230</v>
      </c>
      <c r="C23" s="1">
        <v>4206</v>
      </c>
      <c r="D23" s="27">
        <f>IF((B23+C23)=0," ",(B23+C23))</f>
        <v>8436</v>
      </c>
      <c r="E23" s="1">
        <v>5545</v>
      </c>
      <c r="F23" s="565">
        <v>0</v>
      </c>
      <c r="G23" s="41">
        <f>IF((B23+C23-E23-F23)=0," ",(B23+C23-E23-F23))</f>
        <v>2891</v>
      </c>
    </row>
    <row r="24" spans="1:7" ht="15" customHeight="1" x14ac:dyDescent="0.2">
      <c r="A24" s="42" t="s">
        <v>87</v>
      </c>
      <c r="B24" s="2">
        <v>0</v>
      </c>
      <c r="C24" s="50">
        <v>15720</v>
      </c>
      <c r="D24" s="30">
        <f>IF((B24+C24)=0," ",(B24+C24))</f>
        <v>15720</v>
      </c>
      <c r="E24" s="2">
        <v>15720</v>
      </c>
      <c r="F24" s="50">
        <v>0</v>
      </c>
      <c r="G24" s="32" t="str">
        <f>IF((B24+C24-E24-F24)=0," ",(B24+C24-E24-F24))</f>
        <v xml:space="preserve"> </v>
      </c>
    </row>
    <row r="25" spans="1:7" ht="15" customHeight="1" x14ac:dyDescent="0.2">
      <c r="A25" s="42" t="s">
        <v>88</v>
      </c>
      <c r="B25" s="2">
        <v>61</v>
      </c>
      <c r="C25" s="50">
        <v>3304</v>
      </c>
      <c r="D25" s="30">
        <f>IF((B25+C25)=0," ",(B25+C25))</f>
        <v>3365</v>
      </c>
      <c r="E25" s="51">
        <v>3244</v>
      </c>
      <c r="F25" s="2">
        <v>0</v>
      </c>
      <c r="G25" s="32">
        <f>IF((B25+C25-E25-F25)=0," ",(B25+C25-E25-F25))</f>
        <v>121</v>
      </c>
    </row>
    <row r="26" spans="1:7" ht="15" customHeight="1" x14ac:dyDescent="0.2">
      <c r="A26" s="42" t="s">
        <v>89</v>
      </c>
      <c r="B26" s="2">
        <v>876</v>
      </c>
      <c r="C26" s="2">
        <v>2552</v>
      </c>
      <c r="D26" s="30">
        <f>IF((B26+C26)=0," ",(B26+C26))</f>
        <v>3428</v>
      </c>
      <c r="E26" s="43">
        <v>1861</v>
      </c>
      <c r="F26" s="45">
        <v>0</v>
      </c>
      <c r="G26" s="44">
        <f>IF((B26+C26-E26-F26)=0," ",(B26+C26-E26-F26))</f>
        <v>1567</v>
      </c>
    </row>
    <row r="27" spans="1:7" ht="15" customHeight="1" x14ac:dyDescent="0.2">
      <c r="A27" s="42" t="s">
        <v>92</v>
      </c>
      <c r="B27" s="2">
        <v>0</v>
      </c>
      <c r="C27" s="2">
        <v>1</v>
      </c>
      <c r="D27" s="30">
        <f>IF((B27+C27)=0," ",(B27+C27))</f>
        <v>1</v>
      </c>
      <c r="E27" s="43">
        <v>0</v>
      </c>
      <c r="F27" s="45">
        <v>0</v>
      </c>
      <c r="G27" s="44">
        <f>IF((B27+C27-E27-F27)=0," ",(B27+C27-E27-F27))</f>
        <v>1</v>
      </c>
    </row>
    <row r="28" spans="1:7" ht="15" customHeight="1" thickBot="1" x14ac:dyDescent="0.25">
      <c r="A28" s="48" t="s">
        <v>57</v>
      </c>
      <c r="B28" s="35">
        <f t="shared" ref="B28:G28" si="4">SUM(B23:B27)</f>
        <v>5167</v>
      </c>
      <c r="C28" s="35">
        <f t="shared" si="4"/>
        <v>25783</v>
      </c>
      <c r="D28" s="35">
        <f t="shared" si="4"/>
        <v>30950</v>
      </c>
      <c r="E28" s="35">
        <f t="shared" si="4"/>
        <v>26370</v>
      </c>
      <c r="F28" s="35">
        <f t="shared" si="4"/>
        <v>0</v>
      </c>
      <c r="G28" s="70">
        <f t="shared" si="4"/>
        <v>4580</v>
      </c>
    </row>
    <row r="29" spans="1:7" ht="3" customHeight="1" thickBot="1" x14ac:dyDescent="0.25">
      <c r="A29" s="181"/>
      <c r="B29" s="15"/>
      <c r="C29" s="15"/>
      <c r="D29" s="15"/>
      <c r="E29" s="15"/>
      <c r="F29" s="15"/>
      <c r="G29" s="15"/>
    </row>
    <row r="30" spans="1:7" ht="15" customHeight="1" thickBot="1" x14ac:dyDescent="0.25">
      <c r="A30" s="182" t="s">
        <v>141</v>
      </c>
      <c r="B30" s="188"/>
      <c r="C30" s="188"/>
      <c r="D30" s="183">
        <f>B30+C30</f>
        <v>0</v>
      </c>
      <c r="E30" s="188"/>
      <c r="F30" s="566"/>
      <c r="G30" s="184">
        <f>D30-E30-F30</f>
        <v>0</v>
      </c>
    </row>
    <row r="31" spans="1:7" s="5" customFormat="1" ht="3" customHeight="1" thickBot="1" x14ac:dyDescent="0.25">
      <c r="A31" s="52"/>
      <c r="B31" s="15"/>
      <c r="C31" s="15"/>
      <c r="D31" s="15"/>
      <c r="E31" s="15"/>
      <c r="F31" s="15"/>
      <c r="G31" s="15"/>
    </row>
    <row r="32" spans="1:7" ht="15" customHeight="1" thickBot="1" x14ac:dyDescent="0.3">
      <c r="A32" s="53" t="s">
        <v>61</v>
      </c>
      <c r="B32" s="54">
        <f t="shared" ref="B32:G32" si="5">B13+B21+B28+B30</f>
        <v>119616</v>
      </c>
      <c r="C32" s="54">
        <f t="shared" si="5"/>
        <v>43974</v>
      </c>
      <c r="D32" s="54">
        <f t="shared" si="5"/>
        <v>163590</v>
      </c>
      <c r="E32" s="54">
        <f t="shared" si="5"/>
        <v>50000</v>
      </c>
      <c r="F32" s="54">
        <f t="shared" si="5"/>
        <v>0</v>
      </c>
      <c r="G32" s="54">
        <f t="shared" si="5"/>
        <v>113590</v>
      </c>
    </row>
    <row r="33" spans="1:7" ht="6" customHeight="1" x14ac:dyDescent="0.2"/>
    <row r="34" spans="1:7" ht="8.25" customHeight="1" x14ac:dyDescent="0.2">
      <c r="A34" s="570"/>
    </row>
    <row r="35" spans="1:7" ht="12.75" customHeight="1" x14ac:dyDescent="0.2">
      <c r="A35" s="689" t="s">
        <v>297</v>
      </c>
      <c r="B35" s="689"/>
      <c r="C35" s="689"/>
      <c r="D35" s="689"/>
      <c r="E35" s="689"/>
      <c r="F35" s="689"/>
      <c r="G35" s="689"/>
    </row>
    <row r="36" spans="1:7" x14ac:dyDescent="0.2">
      <c r="A36" s="689"/>
      <c r="B36" s="689"/>
      <c r="C36" s="689"/>
      <c r="D36" s="689"/>
      <c r="E36" s="689"/>
      <c r="F36" s="689"/>
      <c r="G36" s="689"/>
    </row>
    <row r="37" spans="1:7" x14ac:dyDescent="0.2">
      <c r="A37" s="689"/>
      <c r="B37" s="689"/>
      <c r="C37" s="689"/>
      <c r="D37" s="689"/>
      <c r="E37" s="689"/>
      <c r="F37" s="689"/>
      <c r="G37" s="689"/>
    </row>
    <row r="38" spans="1:7" x14ac:dyDescent="0.2">
      <c r="A38" s="689"/>
      <c r="B38" s="689"/>
      <c r="C38" s="689"/>
      <c r="D38" s="689"/>
      <c r="E38" s="689"/>
      <c r="F38" s="689"/>
      <c r="G38" s="689"/>
    </row>
    <row r="39" spans="1:7" ht="6" customHeight="1" x14ac:dyDescent="0.2">
      <c r="A39" s="571"/>
      <c r="B39" s="571"/>
      <c r="C39" s="571"/>
      <c r="D39" s="571"/>
      <c r="E39" s="571"/>
      <c r="F39" s="571"/>
      <c r="G39" s="571"/>
    </row>
  </sheetData>
  <sheetProtection password="CCF6" sheet="1" objects="1" scenarios="1"/>
  <mergeCells count="4">
    <mergeCell ref="A6:A7"/>
    <mergeCell ref="A3:D3"/>
    <mergeCell ref="A4:B4"/>
    <mergeCell ref="A35:G38"/>
  </mergeCells>
  <phoneticPr fontId="9" type="noConversion"/>
  <pageMargins left="0.47" right="0.56000000000000005" top="0.23" bottom="0.17" header="0.25" footer="0.17"/>
  <pageSetup paperSize="9" scale="89" orientation="portrait" r:id="rId1"/>
  <headerFooter differentOddEven="1" differentFirst="1" alignWithMargins="0">
    <oddHeader>&amp;R </oddHeader>
    <evenHeader>&amp;R </evenHeader>
    <firstHeader>&amp;R </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7"/>
  <sheetViews>
    <sheetView showGridLines="0" view="pageBreakPreview" zoomScaleNormal="100" zoomScaleSheetLayoutView="100" workbookViewId="0">
      <selection activeCell="A14" sqref="A14:G17"/>
    </sheetView>
  </sheetViews>
  <sheetFormatPr defaultRowHeight="12.75" x14ac:dyDescent="0.2"/>
  <cols>
    <col min="1" max="1" width="32.42578125" style="4" customWidth="1"/>
    <col min="2" max="7" width="16" style="4" customWidth="1"/>
    <col min="8" max="8" width="16.28515625" style="4" customWidth="1"/>
    <col min="9" max="9" width="19" style="4" customWidth="1"/>
    <col min="10" max="16384" width="9.140625" style="4"/>
  </cols>
  <sheetData>
    <row r="1" spans="1:9" ht="21" customHeight="1" x14ac:dyDescent="0.25">
      <c r="A1" s="17" t="s">
        <v>129</v>
      </c>
      <c r="B1" s="206" t="str">
        <f>'Tabela I'!C1</f>
        <v>Općinski sud u Zenici</v>
      </c>
      <c r="C1" s="13"/>
      <c r="D1" s="13"/>
      <c r="E1" s="13"/>
      <c r="F1" s="13"/>
      <c r="G1" s="71"/>
      <c r="H1" s="7"/>
      <c r="I1" s="7"/>
    </row>
    <row r="2" spans="1:9" ht="18" customHeight="1" x14ac:dyDescent="0.25">
      <c r="A2" s="72" t="s">
        <v>66</v>
      </c>
      <c r="B2" s="56" t="str">
        <f>'Tabela I'!C2</f>
        <v>1.1.2017.- 31.12.2017.</v>
      </c>
      <c r="C2" s="73"/>
      <c r="D2" s="13"/>
      <c r="E2" s="13"/>
      <c r="F2" s="13"/>
      <c r="G2" s="6"/>
      <c r="H2" s="7"/>
      <c r="I2" s="7"/>
    </row>
    <row r="3" spans="1:9" ht="21" customHeight="1" thickBot="1" x14ac:dyDescent="0.3">
      <c r="A3" s="8" t="s">
        <v>127</v>
      </c>
      <c r="B3" s="7"/>
      <c r="C3" s="7"/>
      <c r="D3" s="7"/>
      <c r="E3" s="7"/>
      <c r="F3" s="7"/>
      <c r="G3" s="7"/>
      <c r="H3" s="7"/>
      <c r="I3" s="7"/>
    </row>
    <row r="4" spans="1:9" ht="66.75" customHeight="1" x14ac:dyDescent="0.2">
      <c r="A4" s="690" t="s">
        <v>56</v>
      </c>
      <c r="B4" s="19" t="s">
        <v>62</v>
      </c>
      <c r="C4" s="19" t="s">
        <v>64</v>
      </c>
      <c r="D4" s="19" t="s">
        <v>65</v>
      </c>
      <c r="E4" s="19" t="s">
        <v>75</v>
      </c>
      <c r="F4" s="567" t="s">
        <v>292</v>
      </c>
      <c r="G4" s="20" t="s">
        <v>63</v>
      </c>
      <c r="H4" s="7"/>
    </row>
    <row r="5" spans="1:9" ht="13.5" thickBot="1" x14ac:dyDescent="0.25">
      <c r="A5" s="691"/>
      <c r="B5" s="198" t="s">
        <v>17</v>
      </c>
      <c r="C5" s="21" t="s">
        <v>18</v>
      </c>
      <c r="D5" s="22" t="s">
        <v>46</v>
      </c>
      <c r="E5" s="23" t="s">
        <v>27</v>
      </c>
      <c r="F5" s="568" t="s">
        <v>43</v>
      </c>
      <c r="G5" s="569" t="s">
        <v>293</v>
      </c>
      <c r="H5" s="7"/>
    </row>
    <row r="6" spans="1:9" s="5" customFormat="1" ht="15.75" customHeight="1" thickBot="1" x14ac:dyDescent="0.25">
      <c r="A6" s="24" t="s">
        <v>39</v>
      </c>
      <c r="B6" s="25"/>
      <c r="C6" s="25"/>
      <c r="D6" s="25"/>
      <c r="E6" s="25"/>
      <c r="F6" s="25"/>
      <c r="G6" s="25"/>
      <c r="H6" s="6"/>
    </row>
    <row r="7" spans="1:9" ht="20.100000000000001" customHeight="1" x14ac:dyDescent="0.2">
      <c r="A7" s="74" t="s">
        <v>13</v>
      </c>
      <c r="B7" s="1">
        <v>5106</v>
      </c>
      <c r="C7" s="1">
        <v>6758</v>
      </c>
      <c r="D7" s="27">
        <f>IF(B7+C7=0," ",(B7+C7))</f>
        <v>11864</v>
      </c>
      <c r="E7" s="1">
        <v>7406</v>
      </c>
      <c r="F7" s="47"/>
      <c r="G7" s="29">
        <f>IF((B7+C7-E7-F7)=0," ",(B7+C7-E7-F7))</f>
        <v>4458</v>
      </c>
      <c r="H7" s="7"/>
    </row>
    <row r="8" spans="1:9" ht="20.100000000000001" customHeight="1" x14ac:dyDescent="0.2">
      <c r="A8" s="75" t="s">
        <v>14</v>
      </c>
      <c r="B8" s="2">
        <v>0</v>
      </c>
      <c r="C8" s="2">
        <v>15720</v>
      </c>
      <c r="D8" s="30">
        <f>IF(B8+C8=0," ",(B8+C8))</f>
        <v>15720</v>
      </c>
      <c r="E8" s="2">
        <v>15720</v>
      </c>
      <c r="F8" s="50"/>
      <c r="G8" s="32" t="str">
        <f>IF((B8+C8-E8-F8)=0," ",(B8+C8-E8-F8))</f>
        <v xml:space="preserve"> </v>
      </c>
      <c r="H8" s="7"/>
    </row>
    <row r="9" spans="1:9" ht="20.100000000000001" customHeight="1" x14ac:dyDescent="0.2">
      <c r="A9" s="75" t="s">
        <v>15</v>
      </c>
      <c r="B9" s="2">
        <v>0</v>
      </c>
      <c r="C9" s="2">
        <v>1</v>
      </c>
      <c r="D9" s="30">
        <f>IF(B9+C9=0," ",(B9+C9))</f>
        <v>1</v>
      </c>
      <c r="E9" s="2">
        <v>0</v>
      </c>
      <c r="F9" s="50"/>
      <c r="G9" s="32">
        <f>IF((B9+C9-E9-F9)=0," ",(B9+C9-E9-F9))</f>
        <v>1</v>
      </c>
      <c r="H9" s="7"/>
    </row>
    <row r="10" spans="1:9" ht="20.100000000000001" customHeight="1" x14ac:dyDescent="0.2">
      <c r="A10" s="75" t="s">
        <v>16</v>
      </c>
      <c r="B10" s="2">
        <v>61</v>
      </c>
      <c r="C10" s="2">
        <v>3304</v>
      </c>
      <c r="D10" s="30">
        <f>IF(B10+C10=0," ",(B10+C10))</f>
        <v>3365</v>
      </c>
      <c r="E10" s="2">
        <v>3244</v>
      </c>
      <c r="F10" s="50"/>
      <c r="G10" s="32">
        <f>IF((B10+C10-E10-F10)=0," ",(B10+C10-E10-F10))</f>
        <v>121</v>
      </c>
      <c r="H10" s="7"/>
    </row>
    <row r="11" spans="1:9" ht="20.100000000000001" customHeight="1" thickBot="1" x14ac:dyDescent="0.25">
      <c r="A11" s="76" t="s">
        <v>57</v>
      </c>
      <c r="B11" s="598">
        <f>(B7+B8+B9+B10)</f>
        <v>5167</v>
      </c>
      <c r="C11" s="598">
        <f>(C7+C8+C9+C10)</f>
        <v>25783</v>
      </c>
      <c r="D11" s="598">
        <f>SUM(B7:C10)</f>
        <v>30950</v>
      </c>
      <c r="E11" s="598">
        <f>(E7+E8+E9+E10)</f>
        <v>26370</v>
      </c>
      <c r="F11" s="598">
        <f>(F7+F8+F9+F10)</f>
        <v>0</v>
      </c>
      <c r="G11" s="597">
        <f>(SUM(B7:C10)-SUM(E7:F10))</f>
        <v>4580</v>
      </c>
      <c r="H11" s="7"/>
    </row>
    <row r="12" spans="1:9" x14ac:dyDescent="0.2">
      <c r="A12" s="77"/>
    </row>
    <row r="13" spans="1:9" x14ac:dyDescent="0.2">
      <c r="A13" s="570"/>
    </row>
    <row r="14" spans="1:9" x14ac:dyDescent="0.2">
      <c r="A14" s="689" t="s">
        <v>296</v>
      </c>
      <c r="B14" s="689"/>
      <c r="C14" s="689"/>
      <c r="D14" s="689"/>
      <c r="E14" s="689"/>
      <c r="F14" s="689"/>
      <c r="G14" s="689"/>
    </row>
    <row r="15" spans="1:9" x14ac:dyDescent="0.2">
      <c r="A15" s="689"/>
      <c r="B15" s="689"/>
      <c r="C15" s="689"/>
      <c r="D15" s="689"/>
      <c r="E15" s="689"/>
      <c r="F15" s="689"/>
      <c r="G15" s="689"/>
    </row>
    <row r="16" spans="1:9" x14ac:dyDescent="0.2">
      <c r="A16" s="689"/>
      <c r="B16" s="689"/>
      <c r="C16" s="689"/>
      <c r="D16" s="689"/>
      <c r="E16" s="689"/>
      <c r="F16" s="689"/>
      <c r="G16" s="689"/>
    </row>
    <row r="17" spans="1:7" x14ac:dyDescent="0.2">
      <c r="A17" s="689"/>
      <c r="B17" s="689"/>
      <c r="C17" s="689"/>
      <c r="D17" s="689"/>
      <c r="E17" s="689"/>
      <c r="F17" s="689"/>
      <c r="G17" s="689"/>
    </row>
  </sheetData>
  <sheetProtection password="CCF6" sheet="1" objects="1" scenarios="1"/>
  <mergeCells count="2">
    <mergeCell ref="A4:A5"/>
    <mergeCell ref="A14:G17"/>
  </mergeCells>
  <phoneticPr fontId="9" type="noConversion"/>
  <conditionalFormatting sqref="E7:F7">
    <cfRule type="cellIs" dxfId="61" priority="7" stopIfTrue="1" operator="greaterThan">
      <formula>$D$7</formula>
    </cfRule>
  </conditionalFormatting>
  <conditionalFormatting sqref="E8:F8">
    <cfRule type="cellIs" dxfId="60" priority="8" stopIfTrue="1" operator="greaterThan">
      <formula>$D$8</formula>
    </cfRule>
  </conditionalFormatting>
  <conditionalFormatting sqref="E9:F9">
    <cfRule type="cellIs" dxfId="59" priority="9" stopIfTrue="1" operator="greaterThan">
      <formula>$D$9</formula>
    </cfRule>
  </conditionalFormatting>
  <conditionalFormatting sqref="E10:F10">
    <cfRule type="cellIs" dxfId="58" priority="10" stopIfTrue="1" operator="greaterThan">
      <formula>$D$10</formula>
    </cfRule>
  </conditionalFormatting>
  <pageMargins left="0.75" right="0.75" top="1" bottom="1" header="0.5" footer="0.5"/>
  <pageSetup paperSize="9" orientation="landscape" r:id="rId1"/>
  <headerFooter differentOddEven="1" differentFirst="1" alignWithMargins="0">
    <oddHeader>&amp;R </oddHeader>
    <evenHeader>&amp;R </evenHeader>
    <firstHeader>&amp;R </firstHeader>
  </headerFooter>
  <colBreaks count="1" manualBreakCount="1">
    <brk id="7" max="1048575" man="1"/>
  </colBreaks>
  <extLst>
    <ext xmlns:x14="http://schemas.microsoft.com/office/spreadsheetml/2009/9/main" uri="{78C0D931-6437-407d-A8EE-F0AAD7539E65}">
      <x14:conditionalFormattings>
        <x14:conditionalFormatting xmlns:xm="http://schemas.microsoft.com/office/excel/2006/main">
          <x14:cfRule type="expression" priority="6" id="{AFA2B289-3A94-4AEB-BBC1-8665DBEE00BE}">
            <xm:f>$B$11&lt;&gt;'Tabela I'!$B$28</xm:f>
            <x14:dxf>
              <fill>
                <patternFill>
                  <bgColor rgb="FFFF0000"/>
                </patternFill>
              </fill>
            </x14:dxf>
          </x14:cfRule>
          <xm:sqref>B11</xm:sqref>
        </x14:conditionalFormatting>
        <x14:conditionalFormatting xmlns:xm="http://schemas.microsoft.com/office/excel/2006/main">
          <x14:cfRule type="expression" priority="5" id="{E8FF0F82-48D7-4074-91B4-E3127B020B04}">
            <xm:f>$C$11&lt;&gt;'Tabela I'!$C$28</xm:f>
            <x14:dxf>
              <fill>
                <patternFill>
                  <bgColor rgb="FFFF0000"/>
                </patternFill>
              </fill>
            </x14:dxf>
          </x14:cfRule>
          <xm:sqref>C11</xm:sqref>
        </x14:conditionalFormatting>
        <x14:conditionalFormatting xmlns:xm="http://schemas.microsoft.com/office/excel/2006/main">
          <x14:cfRule type="expression" priority="4" id="{6CEBB857-0B87-4E27-8515-D45CDDFB3093}">
            <xm:f>$D$11&lt;&gt;'Tabela I'!$D$28</xm:f>
            <x14:dxf>
              <fill>
                <patternFill>
                  <bgColor rgb="FFFF0000"/>
                </patternFill>
              </fill>
            </x14:dxf>
          </x14:cfRule>
          <xm:sqref>D11</xm:sqref>
        </x14:conditionalFormatting>
        <x14:conditionalFormatting xmlns:xm="http://schemas.microsoft.com/office/excel/2006/main">
          <x14:cfRule type="expression" priority="3" id="{515DAF96-AB92-4A6C-A148-68CE23EC5234}">
            <xm:f>$E$11&lt;&gt;'Tabela I'!$E$28</xm:f>
            <x14:dxf>
              <fill>
                <patternFill>
                  <bgColor rgb="FFFF0000"/>
                </patternFill>
              </fill>
            </x14:dxf>
          </x14:cfRule>
          <xm:sqref>E11</xm:sqref>
        </x14:conditionalFormatting>
        <x14:conditionalFormatting xmlns:xm="http://schemas.microsoft.com/office/excel/2006/main">
          <x14:cfRule type="expression" priority="2" id="{461EAB43-7E73-400A-872D-3EE8C256DCB4}">
            <xm:f>$F$11&lt;&gt;'Tabela I'!$F$28</xm:f>
            <x14:dxf>
              <fill>
                <patternFill>
                  <bgColor rgb="FFFF0000"/>
                </patternFill>
              </fill>
            </x14:dxf>
          </x14:cfRule>
          <xm:sqref>F11</xm:sqref>
        </x14:conditionalFormatting>
        <x14:conditionalFormatting xmlns:xm="http://schemas.microsoft.com/office/excel/2006/main">
          <x14:cfRule type="expression" priority="1" id="{C018A946-1F65-471A-89A9-BA934FB95155}">
            <xm:f>$G$11&lt;&gt;'Tabela I'!$G$28</xm:f>
            <x14:dxf>
              <fill>
                <patternFill>
                  <bgColor rgb="FFFF0000"/>
                </patternFill>
              </fill>
            </x14:dxf>
          </x14:cfRule>
          <xm:sqref>G11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ntry="1">
    <pageSetUpPr fitToPage="1"/>
  </sheetPr>
  <dimension ref="A1:AF137"/>
  <sheetViews>
    <sheetView showGridLines="0" tabSelected="1" view="pageBreakPreview" zoomScale="85" zoomScaleNormal="100" zoomScaleSheetLayoutView="85" workbookViewId="0">
      <pane ySplit="7" topLeftCell="A50" activePane="bottomLeft" state="frozen"/>
      <selection activeCell="B7" sqref="B7:B8"/>
      <selection pane="bottomLeft" activeCell="O74" sqref="O74"/>
    </sheetView>
  </sheetViews>
  <sheetFormatPr defaultRowHeight="15" x14ac:dyDescent="0.25"/>
  <cols>
    <col min="1" max="1" width="6.28515625" style="290" customWidth="1"/>
    <col min="2" max="2" width="18.42578125" style="293" customWidth="1"/>
    <col min="3" max="3" width="11" style="293" customWidth="1"/>
    <col min="4" max="4" width="20.42578125" style="293" customWidth="1"/>
    <col min="5" max="5" width="22" style="294" customWidth="1"/>
    <col min="6" max="6" width="7.140625" style="294" hidden="1" customWidth="1"/>
    <col min="7" max="7" width="21.7109375" style="290" customWidth="1"/>
    <col min="8" max="8" width="11.42578125" style="291" customWidth="1"/>
    <col min="9" max="9" width="11" style="291" customWidth="1"/>
    <col min="10" max="10" width="14.140625" style="292" customWidth="1"/>
    <col min="11" max="11" width="13" style="290" customWidth="1"/>
    <col min="12" max="12" width="14.7109375" style="290" customWidth="1"/>
    <col min="13" max="13" width="13.5703125" style="290" customWidth="1"/>
    <col min="14" max="14" width="14.42578125" style="290" customWidth="1"/>
    <col min="15" max="15" width="14.7109375" style="290" customWidth="1"/>
    <col min="16" max="16" width="15.5703125" style="290" customWidth="1"/>
    <col min="17" max="17" width="10.42578125" style="290" customWidth="1"/>
    <col min="18" max="18" width="10.7109375" style="290" customWidth="1"/>
    <col min="19" max="20" width="15.5703125" style="290" customWidth="1"/>
    <col min="21" max="21" width="12.28515625" style="290" customWidth="1"/>
    <col min="22" max="22" width="12.85546875" style="290" customWidth="1"/>
    <col min="23" max="23" width="7.42578125" style="290" hidden="1" customWidth="1"/>
    <col min="24" max="24" width="6.85546875" style="290" hidden="1" customWidth="1"/>
    <col min="25" max="26" width="6.140625" style="290" hidden="1" customWidth="1"/>
    <col min="27" max="30" width="9.140625" style="290" hidden="1" customWidth="1"/>
    <col min="31" max="31" width="9.140625" style="290" customWidth="1"/>
    <col min="32" max="16384" width="9.140625" style="290"/>
  </cols>
  <sheetData>
    <row r="1" spans="1:31" s="216" customFormat="1" ht="21" customHeight="1" x14ac:dyDescent="0.25">
      <c r="A1" s="215" t="str">
        <f>'Tabela I'!A1</f>
        <v>Općinski/Osnovni sud:</v>
      </c>
      <c r="C1" s="393"/>
      <c r="D1" s="296" t="str">
        <f>'Tabela I'!C1</f>
        <v>Općinski sud u Zenici</v>
      </c>
      <c r="E1" s="217"/>
      <c r="F1" s="218"/>
      <c r="G1" s="219"/>
      <c r="H1" s="220"/>
      <c r="I1" s="221"/>
      <c r="V1" s="222"/>
    </row>
    <row r="2" spans="1:31" s="216" customFormat="1" ht="18" customHeight="1" x14ac:dyDescent="0.25">
      <c r="A2" s="223" t="s">
        <v>66</v>
      </c>
      <c r="C2" s="224" t="s">
        <v>274</v>
      </c>
      <c r="E2" s="217"/>
      <c r="F2" s="225"/>
      <c r="G2" s="219"/>
      <c r="H2" s="220"/>
      <c r="I2" s="221"/>
    </row>
    <row r="3" spans="1:31" s="216" customFormat="1" ht="21" customHeight="1" x14ac:dyDescent="0.25">
      <c r="A3" s="603" t="s">
        <v>304</v>
      </c>
      <c r="B3" s="219"/>
      <c r="C3" s="226"/>
      <c r="D3" s="226"/>
      <c r="E3" s="226"/>
      <c r="F3" s="219"/>
      <c r="G3" s="219"/>
      <c r="H3" s="220"/>
      <c r="I3" s="221"/>
    </row>
    <row r="4" spans="1:31" s="216" customFormat="1" ht="6.75" customHeight="1" thickBot="1" x14ac:dyDescent="0.25">
      <c r="A4" s="551"/>
      <c r="B4" s="219"/>
      <c r="C4" s="226"/>
      <c r="D4" s="226"/>
      <c r="E4" s="226"/>
      <c r="F4" s="219"/>
      <c r="G4" s="219"/>
      <c r="H4" s="220"/>
      <c r="I4" s="221"/>
    </row>
    <row r="5" spans="1:31" s="230" customFormat="1" ht="83.25" customHeight="1" x14ac:dyDescent="0.25">
      <c r="A5" s="708" t="s">
        <v>156</v>
      </c>
      <c r="B5" s="710" t="s">
        <v>302</v>
      </c>
      <c r="C5" s="706" t="s">
        <v>167</v>
      </c>
      <c r="D5" s="706" t="s">
        <v>168</v>
      </c>
      <c r="E5" s="706" t="s">
        <v>158</v>
      </c>
      <c r="F5" s="706"/>
      <c r="G5" s="706" t="s">
        <v>305</v>
      </c>
      <c r="H5" s="712" t="s">
        <v>260</v>
      </c>
      <c r="I5" s="712"/>
      <c r="J5" s="706" t="s">
        <v>307</v>
      </c>
      <c r="K5" s="706" t="s">
        <v>169</v>
      </c>
      <c r="L5" s="706" t="s">
        <v>185</v>
      </c>
      <c r="M5" s="706" t="s">
        <v>312</v>
      </c>
      <c r="N5" s="706" t="s">
        <v>314</v>
      </c>
      <c r="O5" s="706" t="s">
        <v>272</v>
      </c>
      <c r="P5" s="706" t="s">
        <v>273</v>
      </c>
      <c r="Q5" s="694" t="s">
        <v>316</v>
      </c>
      <c r="R5" s="694"/>
      <c r="S5" s="694"/>
      <c r="T5" s="694"/>
      <c r="U5" s="694"/>
      <c r="V5" s="696" t="s">
        <v>170</v>
      </c>
      <c r="W5" s="227" t="s">
        <v>165</v>
      </c>
      <c r="X5" s="227" t="s">
        <v>166</v>
      </c>
      <c r="Y5" s="227" t="s">
        <v>171</v>
      </c>
      <c r="Z5" s="228" t="s">
        <v>172</v>
      </c>
      <c r="AA5" s="229"/>
      <c r="AB5" s="229"/>
      <c r="AC5" s="229"/>
      <c r="AD5" s="229"/>
    </row>
    <row r="6" spans="1:31" s="230" customFormat="1" ht="74.25" customHeight="1" x14ac:dyDescent="0.25">
      <c r="A6" s="709"/>
      <c r="B6" s="711"/>
      <c r="C6" s="707"/>
      <c r="D6" s="707"/>
      <c r="E6" s="707"/>
      <c r="F6" s="707"/>
      <c r="G6" s="707"/>
      <c r="H6" s="231" t="s">
        <v>173</v>
      </c>
      <c r="I6" s="231" t="s">
        <v>174</v>
      </c>
      <c r="J6" s="707"/>
      <c r="K6" s="707"/>
      <c r="L6" s="707"/>
      <c r="M6" s="707"/>
      <c r="N6" s="707"/>
      <c r="O6" s="707"/>
      <c r="P6" s="707"/>
      <c r="Q6" s="590" t="s">
        <v>193</v>
      </c>
      <c r="R6" s="590" t="s">
        <v>194</v>
      </c>
      <c r="S6" s="590" t="s">
        <v>195</v>
      </c>
      <c r="T6" s="590" t="s">
        <v>196</v>
      </c>
      <c r="U6" s="590" t="s">
        <v>197</v>
      </c>
      <c r="V6" s="697"/>
      <c r="W6" s="227"/>
      <c r="X6" s="227"/>
      <c r="Y6" s="227"/>
      <c r="Z6" s="228"/>
      <c r="AA6" s="229"/>
      <c r="AB6" s="229"/>
      <c r="AC6" s="229"/>
      <c r="AD6" s="229"/>
    </row>
    <row r="7" spans="1:31" s="239" customFormat="1" ht="13.5" customHeight="1" x14ac:dyDescent="0.25">
      <c r="A7" s="632" t="s">
        <v>17</v>
      </c>
      <c r="B7" s="232" t="s">
        <v>18</v>
      </c>
      <c r="C7" s="232" t="s">
        <v>19</v>
      </c>
      <c r="D7" s="232" t="s">
        <v>27</v>
      </c>
      <c r="E7" s="232" t="s">
        <v>43</v>
      </c>
      <c r="F7" s="232"/>
      <c r="G7" s="232" t="s">
        <v>45</v>
      </c>
      <c r="H7" s="232" t="s">
        <v>54</v>
      </c>
      <c r="I7" s="232" t="s">
        <v>151</v>
      </c>
      <c r="J7" s="232" t="s">
        <v>132</v>
      </c>
      <c r="K7" s="232" t="s">
        <v>133</v>
      </c>
      <c r="L7" s="232" t="s">
        <v>134</v>
      </c>
      <c r="M7" s="232" t="s">
        <v>159</v>
      </c>
      <c r="N7" s="232" t="s">
        <v>160</v>
      </c>
      <c r="O7" s="232" t="s">
        <v>161</v>
      </c>
      <c r="P7" s="233" t="s">
        <v>162</v>
      </c>
      <c r="Q7" s="234" t="s">
        <v>163</v>
      </c>
      <c r="R7" s="235" t="s">
        <v>164</v>
      </c>
      <c r="S7" s="235" t="s">
        <v>198</v>
      </c>
      <c r="T7" s="235" t="s">
        <v>199</v>
      </c>
      <c r="U7" s="233" t="s">
        <v>200</v>
      </c>
      <c r="V7" s="236" t="s">
        <v>201</v>
      </c>
      <c r="W7" s="207">
        <v>1</v>
      </c>
      <c r="X7" s="207">
        <v>0.9</v>
      </c>
      <c r="Y7" s="207">
        <v>0.8</v>
      </c>
      <c r="Z7" s="207">
        <v>0.5</v>
      </c>
      <c r="AA7" s="207">
        <v>0.25</v>
      </c>
      <c r="AB7" s="237" t="s">
        <v>175</v>
      </c>
      <c r="AC7" s="238"/>
      <c r="AD7" s="238"/>
      <c r="AE7" s="238"/>
    </row>
    <row r="8" spans="1:31" s="249" customFormat="1" x14ac:dyDescent="0.25">
      <c r="A8" s="698">
        <v>1</v>
      </c>
      <c r="B8" s="700" t="s">
        <v>341</v>
      </c>
      <c r="C8" s="702"/>
      <c r="D8" s="704"/>
      <c r="E8" s="231" t="s">
        <v>177</v>
      </c>
      <c r="F8" s="240"/>
      <c r="G8" s="241" t="s">
        <v>175</v>
      </c>
      <c r="H8" s="297" t="s">
        <v>321</v>
      </c>
      <c r="I8" s="297" t="s">
        <v>322</v>
      </c>
      <c r="J8" s="243">
        <v>260</v>
      </c>
      <c r="K8" s="244">
        <v>3</v>
      </c>
      <c r="L8" s="245">
        <v>0.37959999999999999</v>
      </c>
      <c r="M8" s="245">
        <v>8.1500000000000003E-2</v>
      </c>
      <c r="N8" s="245">
        <v>0</v>
      </c>
      <c r="O8" s="208">
        <f t="shared" ref="O8:O10" si="0">IF(G8="","",IF(G8="Ne treba raditi na predm.",1+SUM(L8:N8),(SUM(L8:N8)/G8)))</f>
        <v>1.4611000000000001</v>
      </c>
      <c r="P8" s="246">
        <f t="shared" ref="P8:P10" si="1">IF(K8&gt;0,O8*(J8/(J8-K8)),O8)</f>
        <v>1.4781556420233464</v>
      </c>
      <c r="Q8" s="394"/>
      <c r="R8" s="395"/>
      <c r="S8" s="395"/>
      <c r="T8" s="395"/>
      <c r="U8" s="247" t="str">
        <f>IF(Q8="","",R8/(Q8-S8))</f>
        <v/>
      </c>
      <c r="V8" s="248" t="str">
        <f>IF(P8="","",IF(C8="Ne","",IF(G8="Ne treba raditi na predm.","",IF(U8=1,18,IF(O8&gt;1,20,IF(P8&gt;0.95,18,IF(P8&gt;0.9,15,IF(P8&gt;0.85,13,IF(P8&gt;0.8,10,IF(P8&gt;0.75,8,IF(P8&gt;0.7,5,IF(P8&gt;0.5,3,0))))))))))))</f>
        <v/>
      </c>
      <c r="W8" s="209">
        <v>0.7</v>
      </c>
      <c r="X8" s="209">
        <v>0.5</v>
      </c>
      <c r="Y8" s="209">
        <v>0.4</v>
      </c>
      <c r="Z8" s="209">
        <v>0.3</v>
      </c>
      <c r="AA8" s="237" t="s">
        <v>175</v>
      </c>
      <c r="AB8" s="227"/>
      <c r="AC8" s="229"/>
      <c r="AD8" s="229"/>
      <c r="AE8" s="229"/>
    </row>
    <row r="9" spans="1:31" s="249" customFormat="1" ht="15.75" thickBot="1" x14ac:dyDescent="0.3">
      <c r="A9" s="699"/>
      <c r="B9" s="701"/>
      <c r="C9" s="703"/>
      <c r="D9" s="705"/>
      <c r="E9" s="250" t="s">
        <v>177</v>
      </c>
      <c r="F9" s="251"/>
      <c r="G9" s="252"/>
      <c r="H9" s="298"/>
      <c r="I9" s="298"/>
      <c r="J9" s="253">
        <v>260</v>
      </c>
      <c r="K9" s="254"/>
      <c r="L9" s="255"/>
      <c r="M9" s="255"/>
      <c r="N9" s="256"/>
      <c r="O9" s="210" t="str">
        <f t="shared" si="0"/>
        <v/>
      </c>
      <c r="P9" s="257" t="str">
        <f t="shared" si="1"/>
        <v/>
      </c>
      <c r="Q9" s="396"/>
      <c r="R9" s="397"/>
      <c r="S9" s="397"/>
      <c r="T9" s="397"/>
      <c r="U9" s="257" t="str">
        <f t="shared" ref="U9:U72" si="2">IF(Q9="","",R9/(Q9-S9))</f>
        <v/>
      </c>
      <c r="V9" s="258" t="str">
        <f>IF(P9="","",IF(C8="Ne","",IF(G9="Ne treba raditi na predm.","",IF(U9=1,18,IF(O9&gt;1,20,IF(P9&gt;0.95,18,IF(P9&gt;0.9,15,IF(P9&gt;0.85,13,IF(P9&gt;0.8,10,IF(P9&gt;0.75,8,IF(P9&gt;0.7,5,IF(P9&gt;0.5,3,0))))))))))))</f>
        <v/>
      </c>
      <c r="W9" s="209"/>
      <c r="X9" s="209"/>
      <c r="Y9" s="209"/>
      <c r="Z9" s="209"/>
      <c r="AA9" s="237"/>
      <c r="AB9" s="227"/>
      <c r="AC9" s="229"/>
      <c r="AD9" s="229"/>
      <c r="AE9" s="229"/>
    </row>
    <row r="10" spans="1:31" s="227" customFormat="1" ht="15.75" thickTop="1" x14ac:dyDescent="0.2">
      <c r="A10" s="633">
        <v>2</v>
      </c>
      <c r="B10" s="259" t="s">
        <v>338</v>
      </c>
      <c r="C10" s="421" t="s">
        <v>178</v>
      </c>
      <c r="D10" s="260" t="s">
        <v>342</v>
      </c>
      <c r="E10" s="261" t="s">
        <v>171</v>
      </c>
      <c r="F10" s="299" t="str">
        <f t="shared" ref="F10:F13" si="3">IF(E10="Sudija",1,IF(E10="Stručni saradnik",1,""))</f>
        <v/>
      </c>
      <c r="G10" s="262">
        <v>0.9</v>
      </c>
      <c r="H10" s="300" t="s">
        <v>321</v>
      </c>
      <c r="I10" s="300" t="s">
        <v>340</v>
      </c>
      <c r="J10" s="264">
        <v>42</v>
      </c>
      <c r="K10" s="265">
        <v>0</v>
      </c>
      <c r="L10" s="266">
        <v>1.5078</v>
      </c>
      <c r="M10" s="266">
        <v>0</v>
      </c>
      <c r="N10" s="266">
        <v>0</v>
      </c>
      <c r="O10" s="211">
        <f t="shared" si="0"/>
        <v>1.6753333333333333</v>
      </c>
      <c r="P10" s="246">
        <f t="shared" si="1"/>
        <v>1.6753333333333333</v>
      </c>
      <c r="Q10" s="398"/>
      <c r="R10" s="399"/>
      <c r="S10" s="399"/>
      <c r="T10" s="399"/>
      <c r="U10" s="246" t="str">
        <f t="shared" si="2"/>
        <v/>
      </c>
      <c r="V10" s="267" t="str">
        <f>IF(P10="","",IF(C10="Ne","",IF(G10="Ne treba raditi na predm.","",IF(U10=1,35,IF(O10&gt;1,40,IF(P10&gt;0.95,35,IF(P10&gt;0.9,30,IF(P10&gt;0.85,25,IF(P10&gt;0.8,20,IF(P10&gt;0.75,15,IF(P10&gt;0.7,10,IF(P10&gt;0.5,5,0))))))))))))</f>
        <v/>
      </c>
      <c r="W10" s="227" t="s">
        <v>176</v>
      </c>
      <c r="X10" s="227" t="s">
        <v>178</v>
      </c>
    </row>
    <row r="11" spans="1:31" s="227" customFormat="1" x14ac:dyDescent="0.2">
      <c r="A11" s="634">
        <v>3</v>
      </c>
      <c r="B11" s="268" t="s">
        <v>319</v>
      </c>
      <c r="C11" s="421" t="s">
        <v>176</v>
      </c>
      <c r="D11" s="259" t="s">
        <v>320</v>
      </c>
      <c r="E11" s="261" t="s">
        <v>171</v>
      </c>
      <c r="F11" s="301" t="str">
        <f t="shared" si="3"/>
        <v/>
      </c>
      <c r="G11" s="262">
        <v>0.9</v>
      </c>
      <c r="H11" s="297" t="s">
        <v>321</v>
      </c>
      <c r="I11" s="297" t="s">
        <v>343</v>
      </c>
      <c r="J11" s="243">
        <v>260</v>
      </c>
      <c r="K11" s="265">
        <v>30</v>
      </c>
      <c r="L11" s="266">
        <v>1.1768000000000001</v>
      </c>
      <c r="M11" s="266">
        <v>0</v>
      </c>
      <c r="N11" s="266">
        <v>0</v>
      </c>
      <c r="O11" s="208">
        <f>IF(G11="","",IF(G11="Ne treba raditi na predm.",1+SUM(L11:N11),(SUM(L11:N11)/G11)))</f>
        <v>1.3075555555555556</v>
      </c>
      <c r="P11" s="246">
        <f>IF(K11&gt;0,O11*(J11/(J11-K11)),O11)</f>
        <v>1.4781062801932365</v>
      </c>
      <c r="Q11" s="394"/>
      <c r="R11" s="395"/>
      <c r="S11" s="395"/>
      <c r="T11" s="395"/>
      <c r="U11" s="247" t="str">
        <f t="shared" si="2"/>
        <v/>
      </c>
      <c r="V11" s="267">
        <f t="shared" ref="V11:V74" si="4">IF(P11="","",IF(C11="Ne","",IF(G11="Ne treba raditi na predm.","",IF(U11=1,35,IF(O11&gt;1,40,IF(P11&gt;0.95,35,IF(P11&gt;0.9,30,IF(P11&gt;0.85,25,IF(P11&gt;0.8,20,IF(P11&gt;0.75,15,IF(P11&gt;0.7,10,IF(P11&gt;0.5,5,0))))))))))))</f>
        <v>40</v>
      </c>
    </row>
    <row r="12" spans="1:31" s="227" customFormat="1" x14ac:dyDescent="0.2">
      <c r="A12" s="634">
        <v>4</v>
      </c>
      <c r="B12" s="268" t="s">
        <v>323</v>
      </c>
      <c r="C12" s="421" t="s">
        <v>176</v>
      </c>
      <c r="D12" s="259" t="s">
        <v>344</v>
      </c>
      <c r="E12" s="261" t="s">
        <v>171</v>
      </c>
      <c r="F12" s="301" t="str">
        <f t="shared" si="3"/>
        <v/>
      </c>
      <c r="G12" s="262">
        <v>0.9</v>
      </c>
      <c r="H12" s="297" t="s">
        <v>321</v>
      </c>
      <c r="I12" s="297" t="s">
        <v>343</v>
      </c>
      <c r="J12" s="243">
        <v>260</v>
      </c>
      <c r="K12" s="265">
        <v>22</v>
      </c>
      <c r="L12" s="266">
        <v>0.88039999999999996</v>
      </c>
      <c r="M12" s="266">
        <v>0.1045</v>
      </c>
      <c r="N12" s="266">
        <v>0</v>
      </c>
      <c r="O12" s="208">
        <f t="shared" ref="O12:O75" si="5">IF(G12="","",IF(G12="Ne treba raditi na predm.",1+SUM(L12:N12),(SUM(L12:N12)/G12)))</f>
        <v>1.0943333333333334</v>
      </c>
      <c r="P12" s="246">
        <f t="shared" ref="P12:P75" si="6">IF(K12&gt;0,O12*(J12/(J12-K12)),O12)</f>
        <v>1.1954901960784312</v>
      </c>
      <c r="Q12" s="394"/>
      <c r="R12" s="395"/>
      <c r="S12" s="395"/>
      <c r="T12" s="395"/>
      <c r="U12" s="247" t="str">
        <f t="shared" si="2"/>
        <v/>
      </c>
      <c r="V12" s="267">
        <f t="shared" si="4"/>
        <v>40</v>
      </c>
    </row>
    <row r="13" spans="1:31" s="227" customFormat="1" ht="25.5" x14ac:dyDescent="0.2">
      <c r="A13" s="634">
        <v>5</v>
      </c>
      <c r="B13" s="268" t="s">
        <v>345</v>
      </c>
      <c r="C13" s="421" t="s">
        <v>176</v>
      </c>
      <c r="D13" s="259" t="s">
        <v>346</v>
      </c>
      <c r="E13" s="261" t="s">
        <v>171</v>
      </c>
      <c r="F13" s="301" t="str">
        <f t="shared" si="3"/>
        <v/>
      </c>
      <c r="G13" s="262">
        <v>0.9</v>
      </c>
      <c r="H13" s="297" t="s">
        <v>321</v>
      </c>
      <c r="I13" s="297" t="s">
        <v>343</v>
      </c>
      <c r="J13" s="243">
        <v>260</v>
      </c>
      <c r="K13" s="265">
        <v>21</v>
      </c>
      <c r="L13" s="266">
        <v>1.4259999999999999</v>
      </c>
      <c r="M13" s="266">
        <v>0</v>
      </c>
      <c r="N13" s="266">
        <v>0</v>
      </c>
      <c r="O13" s="208">
        <f>IF(G13="","",IF(G13="Ne treba raditi na predm.",1+SUM(L13:N13),(SUM(L13:N13)/G13)))</f>
        <v>1.5844444444444443</v>
      </c>
      <c r="P13" s="246">
        <f t="shared" si="6"/>
        <v>1.723663412366341</v>
      </c>
      <c r="Q13" s="394"/>
      <c r="R13" s="395"/>
      <c r="S13" s="395"/>
      <c r="T13" s="395"/>
      <c r="U13" s="247" t="str">
        <f t="shared" si="2"/>
        <v/>
      </c>
      <c r="V13" s="267">
        <f t="shared" si="4"/>
        <v>40</v>
      </c>
    </row>
    <row r="14" spans="1:31" s="227" customFormat="1" x14ac:dyDescent="0.2">
      <c r="A14" s="634">
        <v>6</v>
      </c>
      <c r="B14" s="268" t="s">
        <v>325</v>
      </c>
      <c r="C14" s="269" t="s">
        <v>176</v>
      </c>
      <c r="D14" s="259" t="s">
        <v>347</v>
      </c>
      <c r="E14" s="261" t="s">
        <v>171</v>
      </c>
      <c r="F14" s="301" t="str">
        <f t="shared" ref="F14:F101" si="7">IF(E14="Sudija",1,IF(E14="Stručni saradnik",1,""))</f>
        <v/>
      </c>
      <c r="G14" s="262">
        <v>0.8</v>
      </c>
      <c r="H14" s="297" t="s">
        <v>321</v>
      </c>
      <c r="I14" s="297" t="s">
        <v>343</v>
      </c>
      <c r="J14" s="243">
        <v>260</v>
      </c>
      <c r="K14" s="265">
        <v>0</v>
      </c>
      <c r="L14" s="266">
        <v>0.85260000000000002</v>
      </c>
      <c r="M14" s="266">
        <v>0.14610000000000001</v>
      </c>
      <c r="N14" s="266">
        <v>0</v>
      </c>
      <c r="O14" s="208">
        <f t="shared" si="5"/>
        <v>1.248375</v>
      </c>
      <c r="P14" s="246">
        <f t="shared" si="6"/>
        <v>1.248375</v>
      </c>
      <c r="Q14" s="394"/>
      <c r="R14" s="395"/>
      <c r="S14" s="395"/>
      <c r="T14" s="395"/>
      <c r="U14" s="247" t="str">
        <f t="shared" si="2"/>
        <v/>
      </c>
      <c r="V14" s="267">
        <f t="shared" si="4"/>
        <v>40</v>
      </c>
    </row>
    <row r="15" spans="1:31" s="227" customFormat="1" x14ac:dyDescent="0.2">
      <c r="A15" s="634">
        <v>7</v>
      </c>
      <c r="B15" s="268" t="s">
        <v>328</v>
      </c>
      <c r="C15" s="269" t="s">
        <v>176</v>
      </c>
      <c r="D15" s="259" t="s">
        <v>348</v>
      </c>
      <c r="E15" s="261" t="s">
        <v>171</v>
      </c>
      <c r="F15" s="301" t="str">
        <f t="shared" si="7"/>
        <v/>
      </c>
      <c r="G15" s="262">
        <v>0.9</v>
      </c>
      <c r="H15" s="297" t="s">
        <v>321</v>
      </c>
      <c r="I15" s="297" t="s">
        <v>343</v>
      </c>
      <c r="J15" s="243">
        <v>260</v>
      </c>
      <c r="K15" s="265">
        <v>10</v>
      </c>
      <c r="L15" s="266">
        <v>0.94799999999999995</v>
      </c>
      <c r="M15" s="266">
        <v>0.1212</v>
      </c>
      <c r="N15" s="266">
        <v>0</v>
      </c>
      <c r="O15" s="208">
        <f t="shared" si="5"/>
        <v>1.1879999999999999</v>
      </c>
      <c r="P15" s="246">
        <f t="shared" si="6"/>
        <v>1.23552</v>
      </c>
      <c r="Q15" s="394"/>
      <c r="R15" s="395"/>
      <c r="S15" s="395"/>
      <c r="T15" s="395"/>
      <c r="U15" s="247" t="str">
        <f t="shared" si="2"/>
        <v/>
      </c>
      <c r="V15" s="267">
        <f t="shared" si="4"/>
        <v>40</v>
      </c>
    </row>
    <row r="16" spans="1:31" s="227" customFormat="1" x14ac:dyDescent="0.2">
      <c r="A16" s="634">
        <v>8</v>
      </c>
      <c r="B16" s="268" t="s">
        <v>326</v>
      </c>
      <c r="C16" s="269" t="s">
        <v>176</v>
      </c>
      <c r="D16" s="259" t="s">
        <v>349</v>
      </c>
      <c r="E16" s="261" t="s">
        <v>171</v>
      </c>
      <c r="F16" s="301" t="str">
        <f t="shared" si="7"/>
        <v/>
      </c>
      <c r="G16" s="262">
        <v>0.9</v>
      </c>
      <c r="H16" s="297" t="s">
        <v>321</v>
      </c>
      <c r="I16" s="297" t="s">
        <v>343</v>
      </c>
      <c r="J16" s="243">
        <v>260</v>
      </c>
      <c r="K16" s="265">
        <v>0</v>
      </c>
      <c r="L16" s="266">
        <v>0.81669999999999998</v>
      </c>
      <c r="M16" s="266">
        <v>0.45789999999999997</v>
      </c>
      <c r="N16" s="266">
        <v>0</v>
      </c>
      <c r="O16" s="208">
        <f t="shared" si="5"/>
        <v>1.416222222222222</v>
      </c>
      <c r="P16" s="246">
        <f t="shared" si="6"/>
        <v>1.416222222222222</v>
      </c>
      <c r="Q16" s="394"/>
      <c r="R16" s="395"/>
      <c r="S16" s="395"/>
      <c r="T16" s="395"/>
      <c r="U16" s="247" t="str">
        <f t="shared" si="2"/>
        <v/>
      </c>
      <c r="V16" s="267">
        <f t="shared" si="4"/>
        <v>40</v>
      </c>
    </row>
    <row r="17" spans="1:22" s="227" customFormat="1" ht="25.5" x14ac:dyDescent="0.2">
      <c r="A17" s="634">
        <v>9</v>
      </c>
      <c r="B17" s="268" t="s">
        <v>339</v>
      </c>
      <c r="C17" s="269" t="s">
        <v>178</v>
      </c>
      <c r="D17" s="259" t="s">
        <v>350</v>
      </c>
      <c r="E17" s="261" t="s">
        <v>171</v>
      </c>
      <c r="F17" s="301" t="str">
        <f t="shared" si="7"/>
        <v/>
      </c>
      <c r="G17" s="262">
        <v>0.9</v>
      </c>
      <c r="H17" s="297" t="s">
        <v>321</v>
      </c>
      <c r="I17" s="297" t="s">
        <v>353</v>
      </c>
      <c r="J17" s="243">
        <v>86</v>
      </c>
      <c r="K17" s="265">
        <v>0</v>
      </c>
      <c r="L17" s="266">
        <v>1.0412999999999999</v>
      </c>
      <c r="M17" s="266">
        <v>0.62160000000000004</v>
      </c>
      <c r="N17" s="266">
        <v>0</v>
      </c>
      <c r="O17" s="208">
        <f t="shared" si="5"/>
        <v>1.8476666666666666</v>
      </c>
      <c r="P17" s="246">
        <f t="shared" si="6"/>
        <v>1.8476666666666666</v>
      </c>
      <c r="Q17" s="394"/>
      <c r="R17" s="395"/>
      <c r="S17" s="395"/>
      <c r="T17" s="395"/>
      <c r="U17" s="247" t="str">
        <f t="shared" si="2"/>
        <v/>
      </c>
      <c r="V17" s="267" t="str">
        <f t="shared" si="4"/>
        <v/>
      </c>
    </row>
    <row r="18" spans="1:22" s="227" customFormat="1" ht="25.5" x14ac:dyDescent="0.2">
      <c r="A18" s="634">
        <v>10</v>
      </c>
      <c r="B18" s="268" t="s">
        <v>368</v>
      </c>
      <c r="C18" s="269" t="s">
        <v>176</v>
      </c>
      <c r="D18" s="259" t="s">
        <v>350</v>
      </c>
      <c r="E18" s="261" t="s">
        <v>165</v>
      </c>
      <c r="F18" s="301">
        <f t="shared" si="7"/>
        <v>1</v>
      </c>
      <c r="G18" s="262">
        <v>1</v>
      </c>
      <c r="H18" s="297" t="s">
        <v>321</v>
      </c>
      <c r="I18" s="297" t="s">
        <v>343</v>
      </c>
      <c r="J18" s="243">
        <v>260</v>
      </c>
      <c r="K18" s="265">
        <v>0</v>
      </c>
      <c r="L18" s="266">
        <v>1.6314</v>
      </c>
      <c r="M18" s="266">
        <v>1.1140000000000001</v>
      </c>
      <c r="N18" s="266">
        <v>0</v>
      </c>
      <c r="O18" s="208">
        <f t="shared" si="5"/>
        <v>2.7454000000000001</v>
      </c>
      <c r="P18" s="246">
        <f t="shared" si="6"/>
        <v>2.7454000000000001</v>
      </c>
      <c r="Q18" s="394"/>
      <c r="R18" s="395"/>
      <c r="S18" s="395"/>
      <c r="T18" s="395"/>
      <c r="U18" s="247" t="str">
        <f t="shared" si="2"/>
        <v/>
      </c>
      <c r="V18" s="267">
        <f t="shared" si="4"/>
        <v>40</v>
      </c>
    </row>
    <row r="19" spans="1:22" s="227" customFormat="1" x14ac:dyDescent="0.2">
      <c r="A19" s="634">
        <v>11</v>
      </c>
      <c r="B19" s="268" t="s">
        <v>369</v>
      </c>
      <c r="C19" s="269" t="s">
        <v>176</v>
      </c>
      <c r="D19" s="259" t="s">
        <v>342</v>
      </c>
      <c r="E19" s="261" t="s">
        <v>165</v>
      </c>
      <c r="F19" s="301">
        <f t="shared" si="7"/>
        <v>1</v>
      </c>
      <c r="G19" s="262">
        <v>1</v>
      </c>
      <c r="H19" s="297" t="s">
        <v>321</v>
      </c>
      <c r="I19" s="297" t="s">
        <v>343</v>
      </c>
      <c r="J19" s="243">
        <v>260</v>
      </c>
      <c r="K19" s="265">
        <v>0</v>
      </c>
      <c r="L19" s="266">
        <v>0.76119999999999999</v>
      </c>
      <c r="M19" s="266">
        <v>0.3155</v>
      </c>
      <c r="N19" s="266">
        <v>0</v>
      </c>
      <c r="O19" s="208">
        <f t="shared" si="5"/>
        <v>1.0767</v>
      </c>
      <c r="P19" s="246">
        <f t="shared" si="6"/>
        <v>1.0767</v>
      </c>
      <c r="Q19" s="394"/>
      <c r="R19" s="395"/>
      <c r="S19" s="395"/>
      <c r="T19" s="395"/>
      <c r="U19" s="247" t="str">
        <f t="shared" si="2"/>
        <v/>
      </c>
      <c r="V19" s="267">
        <f t="shared" si="4"/>
        <v>40</v>
      </c>
    </row>
    <row r="20" spans="1:22" s="227" customFormat="1" x14ac:dyDescent="0.2">
      <c r="A20" s="634">
        <v>12</v>
      </c>
      <c r="B20" s="268" t="s">
        <v>331</v>
      </c>
      <c r="C20" s="269" t="s">
        <v>176</v>
      </c>
      <c r="D20" s="259" t="s">
        <v>342</v>
      </c>
      <c r="E20" s="261" t="s">
        <v>165</v>
      </c>
      <c r="F20" s="301">
        <f t="shared" si="7"/>
        <v>1</v>
      </c>
      <c r="G20" s="262">
        <v>1</v>
      </c>
      <c r="H20" s="297" t="s">
        <v>321</v>
      </c>
      <c r="I20" s="297" t="s">
        <v>351</v>
      </c>
      <c r="J20" s="243">
        <v>260</v>
      </c>
      <c r="K20" s="265">
        <v>0</v>
      </c>
      <c r="L20" s="266">
        <v>0.75280000000000002</v>
      </c>
      <c r="M20" s="266">
        <v>0.32329999999999998</v>
      </c>
      <c r="N20" s="266">
        <v>0</v>
      </c>
      <c r="O20" s="208">
        <f t="shared" si="5"/>
        <v>1.0761000000000001</v>
      </c>
      <c r="P20" s="246">
        <f t="shared" si="6"/>
        <v>1.0761000000000001</v>
      </c>
      <c r="Q20" s="394"/>
      <c r="R20" s="395"/>
      <c r="S20" s="395"/>
      <c r="T20" s="395"/>
      <c r="U20" s="247" t="str">
        <f t="shared" si="2"/>
        <v/>
      </c>
      <c r="V20" s="267">
        <f t="shared" si="4"/>
        <v>40</v>
      </c>
    </row>
    <row r="21" spans="1:22" s="227" customFormat="1" x14ac:dyDescent="0.2">
      <c r="A21" s="634">
        <v>13</v>
      </c>
      <c r="B21" s="268" t="s">
        <v>332</v>
      </c>
      <c r="C21" s="269" t="s">
        <v>176</v>
      </c>
      <c r="D21" s="259" t="s">
        <v>377</v>
      </c>
      <c r="E21" s="261" t="s">
        <v>165</v>
      </c>
      <c r="F21" s="301">
        <f t="shared" si="7"/>
        <v>1</v>
      </c>
      <c r="G21" s="262">
        <v>1</v>
      </c>
      <c r="H21" s="297" t="s">
        <v>321</v>
      </c>
      <c r="I21" s="297" t="s">
        <v>343</v>
      </c>
      <c r="J21" s="243">
        <v>260</v>
      </c>
      <c r="K21" s="265">
        <v>0</v>
      </c>
      <c r="L21" s="266">
        <v>1.0506</v>
      </c>
      <c r="M21" s="266">
        <v>0.13850000000000001</v>
      </c>
      <c r="N21" s="266">
        <v>0</v>
      </c>
      <c r="O21" s="208">
        <f t="shared" si="5"/>
        <v>1.1891</v>
      </c>
      <c r="P21" s="246">
        <f t="shared" si="6"/>
        <v>1.1891</v>
      </c>
      <c r="Q21" s="394"/>
      <c r="R21" s="395"/>
      <c r="S21" s="395"/>
      <c r="T21" s="395"/>
      <c r="U21" s="247" t="str">
        <f t="shared" si="2"/>
        <v/>
      </c>
      <c r="V21" s="267">
        <f t="shared" si="4"/>
        <v>40</v>
      </c>
    </row>
    <row r="22" spans="1:22" s="227" customFormat="1" x14ac:dyDescent="0.2">
      <c r="A22" s="634">
        <v>14</v>
      </c>
      <c r="B22" s="268" t="s">
        <v>354</v>
      </c>
      <c r="C22" s="269" t="s">
        <v>176</v>
      </c>
      <c r="D22" s="259" t="s">
        <v>346</v>
      </c>
      <c r="E22" s="261" t="s">
        <v>165</v>
      </c>
      <c r="F22" s="301">
        <f t="shared" si="7"/>
        <v>1</v>
      </c>
      <c r="G22" s="262">
        <v>1</v>
      </c>
      <c r="H22" s="297" t="s">
        <v>321</v>
      </c>
      <c r="I22" s="297" t="s">
        <v>352</v>
      </c>
      <c r="J22" s="243">
        <v>260</v>
      </c>
      <c r="K22" s="265">
        <v>5</v>
      </c>
      <c r="L22" s="266">
        <v>0.87409999999999999</v>
      </c>
      <c r="M22" s="266">
        <v>0.18029999999999999</v>
      </c>
      <c r="N22" s="266">
        <v>0</v>
      </c>
      <c r="O22" s="208">
        <f t="shared" si="5"/>
        <v>1.0544</v>
      </c>
      <c r="P22" s="246">
        <f t="shared" si="6"/>
        <v>1.0750745098039216</v>
      </c>
      <c r="Q22" s="394"/>
      <c r="R22" s="395"/>
      <c r="S22" s="395"/>
      <c r="T22" s="395"/>
      <c r="U22" s="247" t="str">
        <f t="shared" si="2"/>
        <v/>
      </c>
      <c r="V22" s="267">
        <f t="shared" si="4"/>
        <v>40</v>
      </c>
    </row>
    <row r="23" spans="1:22" s="227" customFormat="1" x14ac:dyDescent="0.2">
      <c r="A23" s="634">
        <v>15</v>
      </c>
      <c r="B23" s="268" t="s">
        <v>333</v>
      </c>
      <c r="C23" s="269" t="s">
        <v>176</v>
      </c>
      <c r="D23" s="259" t="s">
        <v>349</v>
      </c>
      <c r="E23" s="261" t="s">
        <v>165</v>
      </c>
      <c r="F23" s="301">
        <f t="shared" si="7"/>
        <v>1</v>
      </c>
      <c r="G23" s="262">
        <v>1</v>
      </c>
      <c r="H23" s="297" t="s">
        <v>321</v>
      </c>
      <c r="I23" s="297" t="s">
        <v>343</v>
      </c>
      <c r="J23" s="243">
        <v>260</v>
      </c>
      <c r="K23" s="265">
        <v>0</v>
      </c>
      <c r="L23" s="266">
        <v>1.1029</v>
      </c>
      <c r="M23" s="266">
        <v>0.13669999999999999</v>
      </c>
      <c r="N23" s="266">
        <v>0</v>
      </c>
      <c r="O23" s="208">
        <f t="shared" si="5"/>
        <v>1.2396</v>
      </c>
      <c r="P23" s="246">
        <f t="shared" si="6"/>
        <v>1.2396</v>
      </c>
      <c r="Q23" s="394"/>
      <c r="R23" s="395"/>
      <c r="S23" s="395"/>
      <c r="T23" s="395"/>
      <c r="U23" s="247" t="str">
        <f t="shared" si="2"/>
        <v/>
      </c>
      <c r="V23" s="267">
        <f t="shared" si="4"/>
        <v>40</v>
      </c>
    </row>
    <row r="24" spans="1:22" s="227" customFormat="1" x14ac:dyDescent="0.2">
      <c r="A24" s="634">
        <v>16</v>
      </c>
      <c r="B24" s="268" t="s">
        <v>355</v>
      </c>
      <c r="C24" s="269" t="s">
        <v>176</v>
      </c>
      <c r="D24" s="259" t="s">
        <v>342</v>
      </c>
      <c r="E24" s="261" t="s">
        <v>165</v>
      </c>
      <c r="F24" s="301">
        <f t="shared" si="7"/>
        <v>1</v>
      </c>
      <c r="G24" s="262">
        <v>1</v>
      </c>
      <c r="H24" s="297" t="s">
        <v>321</v>
      </c>
      <c r="I24" s="297" t="s">
        <v>343</v>
      </c>
      <c r="J24" s="243">
        <v>260</v>
      </c>
      <c r="K24" s="265">
        <v>5</v>
      </c>
      <c r="L24" s="266">
        <v>0.88239999999999996</v>
      </c>
      <c r="M24" s="266">
        <v>0.2109</v>
      </c>
      <c r="N24" s="266">
        <v>0</v>
      </c>
      <c r="O24" s="208">
        <f t="shared" si="5"/>
        <v>1.0932999999999999</v>
      </c>
      <c r="P24" s="246">
        <f t="shared" si="6"/>
        <v>1.1147372549019607</v>
      </c>
      <c r="Q24" s="394"/>
      <c r="R24" s="395"/>
      <c r="S24" s="395"/>
      <c r="T24" s="395"/>
      <c r="U24" s="247" t="str">
        <f t="shared" si="2"/>
        <v/>
      </c>
      <c r="V24" s="267">
        <f t="shared" si="4"/>
        <v>40</v>
      </c>
    </row>
    <row r="25" spans="1:22" s="227" customFormat="1" x14ac:dyDescent="0.2">
      <c r="A25" s="634">
        <v>17</v>
      </c>
      <c r="B25" s="268" t="s">
        <v>356</v>
      </c>
      <c r="C25" s="269" t="s">
        <v>176</v>
      </c>
      <c r="D25" s="259" t="s">
        <v>342</v>
      </c>
      <c r="E25" s="261" t="s">
        <v>165</v>
      </c>
      <c r="F25" s="301">
        <f t="shared" si="7"/>
        <v>1</v>
      </c>
      <c r="G25" s="262">
        <v>1</v>
      </c>
      <c r="H25" s="297" t="s">
        <v>329</v>
      </c>
      <c r="I25" s="297" t="s">
        <v>343</v>
      </c>
      <c r="J25" s="243">
        <v>260</v>
      </c>
      <c r="K25" s="265">
        <v>12</v>
      </c>
      <c r="L25" s="266">
        <v>0.95889999999999997</v>
      </c>
      <c r="M25" s="266">
        <v>0.23</v>
      </c>
      <c r="N25" s="266">
        <v>0</v>
      </c>
      <c r="O25" s="208">
        <f t="shared" si="5"/>
        <v>1.1889000000000001</v>
      </c>
      <c r="P25" s="246">
        <f t="shared" si="6"/>
        <v>1.2464274193548388</v>
      </c>
      <c r="Q25" s="394"/>
      <c r="R25" s="395"/>
      <c r="S25" s="395"/>
      <c r="T25" s="395"/>
      <c r="U25" s="247" t="str">
        <f t="shared" si="2"/>
        <v/>
      </c>
      <c r="V25" s="267">
        <f t="shared" si="4"/>
        <v>40</v>
      </c>
    </row>
    <row r="26" spans="1:22" s="227" customFormat="1" x14ac:dyDescent="0.2">
      <c r="A26" s="634">
        <v>18</v>
      </c>
      <c r="B26" s="268" t="s">
        <v>334</v>
      </c>
      <c r="C26" s="269" t="s">
        <v>176</v>
      </c>
      <c r="D26" s="259" t="s">
        <v>347</v>
      </c>
      <c r="E26" s="261" t="s">
        <v>165</v>
      </c>
      <c r="F26" s="301">
        <f t="shared" si="7"/>
        <v>1</v>
      </c>
      <c r="G26" s="262">
        <v>1</v>
      </c>
      <c r="H26" s="297" t="s">
        <v>330</v>
      </c>
      <c r="I26" s="297" t="s">
        <v>343</v>
      </c>
      <c r="J26" s="243">
        <v>260</v>
      </c>
      <c r="K26" s="265">
        <v>0</v>
      </c>
      <c r="L26" s="266">
        <v>0.96850000000000003</v>
      </c>
      <c r="M26" s="266">
        <v>7.6999999999999999E-2</v>
      </c>
      <c r="N26" s="266">
        <v>0</v>
      </c>
      <c r="O26" s="208">
        <f t="shared" si="5"/>
        <v>1.0455000000000001</v>
      </c>
      <c r="P26" s="246">
        <f t="shared" si="6"/>
        <v>1.0455000000000001</v>
      </c>
      <c r="Q26" s="394"/>
      <c r="R26" s="395"/>
      <c r="S26" s="395"/>
      <c r="T26" s="395"/>
      <c r="U26" s="247" t="str">
        <f t="shared" si="2"/>
        <v/>
      </c>
      <c r="V26" s="267">
        <f t="shared" si="4"/>
        <v>40</v>
      </c>
    </row>
    <row r="27" spans="1:22" s="227" customFormat="1" x14ac:dyDescent="0.2">
      <c r="A27" s="634">
        <v>19</v>
      </c>
      <c r="B27" s="268" t="s">
        <v>335</v>
      </c>
      <c r="C27" s="269" t="s">
        <v>176</v>
      </c>
      <c r="D27" s="259" t="s">
        <v>347</v>
      </c>
      <c r="E27" s="261" t="s">
        <v>165</v>
      </c>
      <c r="F27" s="301">
        <f t="shared" si="7"/>
        <v>1</v>
      </c>
      <c r="G27" s="262">
        <v>1</v>
      </c>
      <c r="H27" s="297" t="s">
        <v>321</v>
      </c>
      <c r="I27" s="297" t="s">
        <v>343</v>
      </c>
      <c r="J27" s="243">
        <v>260</v>
      </c>
      <c r="K27" s="265">
        <v>1</v>
      </c>
      <c r="L27" s="266">
        <v>1.2190000000000001</v>
      </c>
      <c r="M27" s="266">
        <v>0.21299999999999999</v>
      </c>
      <c r="N27" s="266">
        <v>0</v>
      </c>
      <c r="O27" s="208">
        <f t="shared" si="5"/>
        <v>1.4320000000000002</v>
      </c>
      <c r="P27" s="246">
        <f t="shared" si="6"/>
        <v>1.4375289575289576</v>
      </c>
      <c r="Q27" s="394"/>
      <c r="R27" s="395"/>
      <c r="S27" s="395"/>
      <c r="T27" s="395"/>
      <c r="U27" s="247" t="str">
        <f t="shared" si="2"/>
        <v/>
      </c>
      <c r="V27" s="267">
        <f t="shared" si="4"/>
        <v>40</v>
      </c>
    </row>
    <row r="28" spans="1:22" s="227" customFormat="1" x14ac:dyDescent="0.2">
      <c r="A28" s="634">
        <v>20</v>
      </c>
      <c r="B28" s="268" t="s">
        <v>357</v>
      </c>
      <c r="C28" s="269" t="s">
        <v>176</v>
      </c>
      <c r="D28" s="259" t="s">
        <v>347</v>
      </c>
      <c r="E28" s="261" t="s">
        <v>165</v>
      </c>
      <c r="F28" s="301">
        <f t="shared" si="7"/>
        <v>1</v>
      </c>
      <c r="G28" s="262">
        <v>1</v>
      </c>
      <c r="H28" s="297" t="s">
        <v>321</v>
      </c>
      <c r="I28" s="297" t="s">
        <v>343</v>
      </c>
      <c r="J28" s="243">
        <v>260</v>
      </c>
      <c r="K28" s="265">
        <v>0</v>
      </c>
      <c r="L28" s="266">
        <v>0.60589999999999999</v>
      </c>
      <c r="M28" s="266">
        <v>0.15479999999999999</v>
      </c>
      <c r="N28" s="266">
        <v>0</v>
      </c>
      <c r="O28" s="208">
        <f t="shared" si="5"/>
        <v>0.76069999999999993</v>
      </c>
      <c r="P28" s="246">
        <f t="shared" si="6"/>
        <v>0.76069999999999993</v>
      </c>
      <c r="Q28" s="394"/>
      <c r="R28" s="395"/>
      <c r="S28" s="395"/>
      <c r="T28" s="395"/>
      <c r="U28" s="247" t="str">
        <f t="shared" si="2"/>
        <v/>
      </c>
      <c r="V28" s="267">
        <f t="shared" si="4"/>
        <v>15</v>
      </c>
    </row>
    <row r="29" spans="1:22" s="227" customFormat="1" x14ac:dyDescent="0.2">
      <c r="A29" s="634">
        <v>21</v>
      </c>
      <c r="B29" s="268" t="s">
        <v>337</v>
      </c>
      <c r="C29" s="269" t="s">
        <v>176</v>
      </c>
      <c r="D29" s="259" t="s">
        <v>347</v>
      </c>
      <c r="E29" s="261" t="s">
        <v>165</v>
      </c>
      <c r="F29" s="301">
        <f t="shared" si="7"/>
        <v>1</v>
      </c>
      <c r="G29" s="262">
        <v>1</v>
      </c>
      <c r="H29" s="297" t="s">
        <v>321</v>
      </c>
      <c r="I29" s="297" t="s">
        <v>343</v>
      </c>
      <c r="J29" s="243">
        <v>260</v>
      </c>
      <c r="K29" s="265">
        <v>0</v>
      </c>
      <c r="L29" s="266">
        <v>0.72760000000000002</v>
      </c>
      <c r="M29" s="266">
        <v>0.29970000000000002</v>
      </c>
      <c r="N29" s="266">
        <v>0</v>
      </c>
      <c r="O29" s="208">
        <f t="shared" si="5"/>
        <v>1.0273000000000001</v>
      </c>
      <c r="P29" s="246">
        <f t="shared" si="6"/>
        <v>1.0273000000000001</v>
      </c>
      <c r="Q29" s="394"/>
      <c r="R29" s="395"/>
      <c r="S29" s="395"/>
      <c r="T29" s="395"/>
      <c r="U29" s="247" t="str">
        <f t="shared" si="2"/>
        <v/>
      </c>
      <c r="V29" s="267">
        <f t="shared" si="4"/>
        <v>40</v>
      </c>
    </row>
    <row r="30" spans="1:22" s="227" customFormat="1" x14ac:dyDescent="0.2">
      <c r="A30" s="634">
        <v>22</v>
      </c>
      <c r="B30" s="268" t="s">
        <v>358</v>
      </c>
      <c r="C30" s="269" t="s">
        <v>178</v>
      </c>
      <c r="D30" s="259" t="s">
        <v>347</v>
      </c>
      <c r="E30" s="261" t="s">
        <v>165</v>
      </c>
      <c r="F30" s="301">
        <f t="shared" si="7"/>
        <v>1</v>
      </c>
      <c r="G30" s="262">
        <v>1</v>
      </c>
      <c r="H30" s="297" t="s">
        <v>321</v>
      </c>
      <c r="I30" s="297" t="s">
        <v>343</v>
      </c>
      <c r="J30" s="243">
        <v>260</v>
      </c>
      <c r="K30" s="265">
        <v>171</v>
      </c>
      <c r="L30" s="266">
        <v>0.37859999999999999</v>
      </c>
      <c r="M30" s="266">
        <v>2.3E-2</v>
      </c>
      <c r="N30" s="266">
        <v>0</v>
      </c>
      <c r="O30" s="208">
        <f t="shared" si="5"/>
        <v>0.40160000000000001</v>
      </c>
      <c r="P30" s="246">
        <f t="shared" si="6"/>
        <v>1.1732134831460674</v>
      </c>
      <c r="Q30" s="394"/>
      <c r="R30" s="395"/>
      <c r="S30" s="395"/>
      <c r="T30" s="395"/>
      <c r="U30" s="247" t="str">
        <f t="shared" si="2"/>
        <v/>
      </c>
      <c r="V30" s="267" t="str">
        <f t="shared" si="4"/>
        <v/>
      </c>
    </row>
    <row r="31" spans="1:22" s="227" customFormat="1" x14ac:dyDescent="0.2">
      <c r="A31" s="634">
        <v>23</v>
      </c>
      <c r="B31" s="268" t="s">
        <v>359</v>
      </c>
      <c r="C31" s="269" t="s">
        <v>178</v>
      </c>
      <c r="D31" s="259" t="s">
        <v>347</v>
      </c>
      <c r="E31" s="261" t="s">
        <v>165</v>
      </c>
      <c r="F31" s="301">
        <f t="shared" si="7"/>
        <v>1</v>
      </c>
      <c r="G31" s="262">
        <v>1</v>
      </c>
      <c r="H31" s="297" t="s">
        <v>330</v>
      </c>
      <c r="I31" s="297" t="s">
        <v>343</v>
      </c>
      <c r="J31" s="243">
        <v>87</v>
      </c>
      <c r="K31" s="265">
        <v>3</v>
      </c>
      <c r="L31" s="266">
        <v>0.89480000000000004</v>
      </c>
      <c r="M31" s="266">
        <v>0.1341</v>
      </c>
      <c r="N31" s="266">
        <v>0</v>
      </c>
      <c r="O31" s="208">
        <f t="shared" si="5"/>
        <v>1.0289000000000001</v>
      </c>
      <c r="P31" s="246">
        <f t="shared" si="6"/>
        <v>1.0656464285714289</v>
      </c>
      <c r="Q31" s="394"/>
      <c r="R31" s="395"/>
      <c r="S31" s="395"/>
      <c r="T31" s="395"/>
      <c r="U31" s="247" t="str">
        <f t="shared" si="2"/>
        <v/>
      </c>
      <c r="V31" s="267" t="str">
        <f t="shared" si="4"/>
        <v/>
      </c>
    </row>
    <row r="32" spans="1:22" s="227" customFormat="1" x14ac:dyDescent="0.2">
      <c r="A32" s="634">
        <v>24</v>
      </c>
      <c r="B32" s="268" t="s">
        <v>360</v>
      </c>
      <c r="C32" s="269" t="s">
        <v>176</v>
      </c>
      <c r="D32" s="259" t="s">
        <v>347</v>
      </c>
      <c r="E32" s="261" t="s">
        <v>165</v>
      </c>
      <c r="F32" s="301">
        <f t="shared" si="7"/>
        <v>1</v>
      </c>
      <c r="G32" s="262">
        <v>1</v>
      </c>
      <c r="H32" s="297" t="s">
        <v>321</v>
      </c>
      <c r="I32" s="297" t="s">
        <v>343</v>
      </c>
      <c r="J32" s="243">
        <v>260</v>
      </c>
      <c r="K32" s="265">
        <v>0</v>
      </c>
      <c r="L32" s="266">
        <v>0.9042</v>
      </c>
      <c r="M32" s="266">
        <v>0.12520000000000001</v>
      </c>
      <c r="N32" s="266">
        <v>0</v>
      </c>
      <c r="O32" s="208">
        <f t="shared" si="5"/>
        <v>1.0294000000000001</v>
      </c>
      <c r="P32" s="246">
        <f t="shared" si="6"/>
        <v>1.0294000000000001</v>
      </c>
      <c r="Q32" s="394"/>
      <c r="R32" s="395"/>
      <c r="S32" s="395"/>
      <c r="T32" s="395"/>
      <c r="U32" s="247" t="str">
        <f t="shared" si="2"/>
        <v/>
      </c>
      <c r="V32" s="267">
        <f t="shared" si="4"/>
        <v>40</v>
      </c>
    </row>
    <row r="33" spans="1:22" s="227" customFormat="1" ht="25.5" x14ac:dyDescent="0.2">
      <c r="A33" s="634">
        <v>25</v>
      </c>
      <c r="B33" s="268" t="s">
        <v>361</v>
      </c>
      <c r="C33" s="269" t="s">
        <v>176</v>
      </c>
      <c r="D33" s="259" t="s">
        <v>350</v>
      </c>
      <c r="E33" s="261" t="s">
        <v>165</v>
      </c>
      <c r="F33" s="301">
        <f t="shared" si="7"/>
        <v>1</v>
      </c>
      <c r="G33" s="262">
        <v>1</v>
      </c>
      <c r="H33" s="297" t="s">
        <v>321</v>
      </c>
      <c r="I33" s="297" t="s">
        <v>343</v>
      </c>
      <c r="J33" s="243">
        <v>260</v>
      </c>
      <c r="K33" s="265">
        <v>2</v>
      </c>
      <c r="L33" s="266">
        <v>0.60109999999999997</v>
      </c>
      <c r="M33" s="266">
        <v>0.49569999999999997</v>
      </c>
      <c r="N33" s="266">
        <v>0</v>
      </c>
      <c r="O33" s="208">
        <f t="shared" si="5"/>
        <v>1.0968</v>
      </c>
      <c r="P33" s="246">
        <f t="shared" si="6"/>
        <v>1.1053023255813954</v>
      </c>
      <c r="Q33" s="394"/>
      <c r="R33" s="395"/>
      <c r="S33" s="395"/>
      <c r="T33" s="395"/>
      <c r="U33" s="247" t="str">
        <f t="shared" si="2"/>
        <v/>
      </c>
      <c r="V33" s="267">
        <f t="shared" si="4"/>
        <v>40</v>
      </c>
    </row>
    <row r="34" spans="1:22" s="227" customFormat="1" x14ac:dyDescent="0.2">
      <c r="A34" s="634">
        <v>26</v>
      </c>
      <c r="B34" s="268" t="s">
        <v>362</v>
      </c>
      <c r="C34" s="269" t="s">
        <v>176</v>
      </c>
      <c r="D34" s="259" t="s">
        <v>320</v>
      </c>
      <c r="E34" s="261" t="s">
        <v>165</v>
      </c>
      <c r="F34" s="301">
        <f t="shared" si="7"/>
        <v>1</v>
      </c>
      <c r="G34" s="262">
        <v>1</v>
      </c>
      <c r="H34" s="297" t="s">
        <v>336</v>
      </c>
      <c r="I34" s="297" t="s">
        <v>343</v>
      </c>
      <c r="J34" s="243">
        <v>260</v>
      </c>
      <c r="K34" s="265">
        <v>0</v>
      </c>
      <c r="L34" s="266">
        <v>1.2019</v>
      </c>
      <c r="M34" s="266">
        <v>8.9999999999999998E-4</v>
      </c>
      <c r="N34" s="266">
        <v>0</v>
      </c>
      <c r="O34" s="208">
        <f t="shared" si="5"/>
        <v>1.2027999999999999</v>
      </c>
      <c r="P34" s="246">
        <f t="shared" si="6"/>
        <v>1.2027999999999999</v>
      </c>
      <c r="Q34" s="394"/>
      <c r="R34" s="395"/>
      <c r="S34" s="395"/>
      <c r="T34" s="395"/>
      <c r="U34" s="247" t="str">
        <f t="shared" si="2"/>
        <v/>
      </c>
      <c r="V34" s="267">
        <f t="shared" si="4"/>
        <v>40</v>
      </c>
    </row>
    <row r="35" spans="1:22" s="227" customFormat="1" ht="25.5" x14ac:dyDescent="0.2">
      <c r="A35" s="634">
        <v>27</v>
      </c>
      <c r="B35" s="268" t="s">
        <v>363</v>
      </c>
      <c r="C35" s="269" t="s">
        <v>176</v>
      </c>
      <c r="D35" s="259" t="s">
        <v>344</v>
      </c>
      <c r="E35" s="261" t="s">
        <v>165</v>
      </c>
      <c r="F35" s="301">
        <f t="shared" si="7"/>
        <v>1</v>
      </c>
      <c r="G35" s="262">
        <v>1</v>
      </c>
      <c r="H35" s="297" t="s">
        <v>321</v>
      </c>
      <c r="I35" s="297" t="s">
        <v>343</v>
      </c>
      <c r="J35" s="243">
        <v>260</v>
      </c>
      <c r="K35" s="265">
        <v>15</v>
      </c>
      <c r="L35" s="266">
        <v>1.0644</v>
      </c>
      <c r="M35" s="266">
        <v>0</v>
      </c>
      <c r="N35" s="266">
        <v>0</v>
      </c>
      <c r="O35" s="208">
        <f t="shared" si="5"/>
        <v>1.0644</v>
      </c>
      <c r="P35" s="246">
        <f t="shared" si="6"/>
        <v>1.1295673469387757</v>
      </c>
      <c r="Q35" s="394"/>
      <c r="R35" s="395"/>
      <c r="S35" s="395"/>
      <c r="T35" s="395"/>
      <c r="U35" s="247" t="str">
        <f t="shared" si="2"/>
        <v/>
      </c>
      <c r="V35" s="267">
        <f t="shared" si="4"/>
        <v>40</v>
      </c>
    </row>
    <row r="36" spans="1:22" s="227" customFormat="1" x14ac:dyDescent="0.2">
      <c r="A36" s="634">
        <v>28</v>
      </c>
      <c r="B36" s="268" t="s">
        <v>364</v>
      </c>
      <c r="C36" s="269" t="s">
        <v>176</v>
      </c>
      <c r="D36" s="259" t="s">
        <v>342</v>
      </c>
      <c r="E36" s="261" t="s">
        <v>165</v>
      </c>
      <c r="F36" s="301">
        <f t="shared" si="7"/>
        <v>1</v>
      </c>
      <c r="G36" s="262">
        <v>1</v>
      </c>
      <c r="H36" s="297" t="s">
        <v>321</v>
      </c>
      <c r="I36" s="297" t="s">
        <v>343</v>
      </c>
      <c r="J36" s="243">
        <v>260</v>
      </c>
      <c r="K36" s="265">
        <v>6</v>
      </c>
      <c r="L36" s="266">
        <v>1.2097</v>
      </c>
      <c r="M36" s="266">
        <v>0</v>
      </c>
      <c r="N36" s="266">
        <v>0</v>
      </c>
      <c r="O36" s="208">
        <f t="shared" si="5"/>
        <v>1.2097</v>
      </c>
      <c r="P36" s="246">
        <f t="shared" si="6"/>
        <v>1.2382755905511811</v>
      </c>
      <c r="Q36" s="394"/>
      <c r="R36" s="395"/>
      <c r="S36" s="395"/>
      <c r="T36" s="395"/>
      <c r="U36" s="247" t="str">
        <f t="shared" si="2"/>
        <v/>
      </c>
      <c r="V36" s="267">
        <f t="shared" si="4"/>
        <v>40</v>
      </c>
    </row>
    <row r="37" spans="1:22" s="227" customFormat="1" x14ac:dyDescent="0.2">
      <c r="A37" s="634">
        <v>29</v>
      </c>
      <c r="B37" s="268" t="s">
        <v>365</v>
      </c>
      <c r="C37" s="269" t="s">
        <v>176</v>
      </c>
      <c r="D37" s="259" t="s">
        <v>320</v>
      </c>
      <c r="E37" s="261" t="s">
        <v>165</v>
      </c>
      <c r="F37" s="301">
        <f t="shared" si="7"/>
        <v>1</v>
      </c>
      <c r="G37" s="262">
        <v>1</v>
      </c>
      <c r="H37" s="297" t="s">
        <v>321</v>
      </c>
      <c r="I37" s="297" t="s">
        <v>343</v>
      </c>
      <c r="J37" s="243">
        <v>260</v>
      </c>
      <c r="K37" s="265">
        <v>0</v>
      </c>
      <c r="L37" s="266">
        <v>1.4451000000000001</v>
      </c>
      <c r="M37" s="266">
        <v>0</v>
      </c>
      <c r="N37" s="266">
        <v>0</v>
      </c>
      <c r="O37" s="208">
        <f t="shared" si="5"/>
        <v>1.4451000000000001</v>
      </c>
      <c r="P37" s="246">
        <f t="shared" si="6"/>
        <v>1.4451000000000001</v>
      </c>
      <c r="Q37" s="394"/>
      <c r="R37" s="395"/>
      <c r="S37" s="395"/>
      <c r="T37" s="395"/>
      <c r="U37" s="247" t="str">
        <f t="shared" si="2"/>
        <v/>
      </c>
      <c r="V37" s="267">
        <f t="shared" si="4"/>
        <v>40</v>
      </c>
    </row>
    <row r="38" spans="1:22" s="227" customFormat="1" x14ac:dyDescent="0.2">
      <c r="A38" s="634">
        <v>30</v>
      </c>
      <c r="B38" s="268" t="s">
        <v>366</v>
      </c>
      <c r="C38" s="269" t="s">
        <v>176</v>
      </c>
      <c r="D38" s="259" t="s">
        <v>346</v>
      </c>
      <c r="E38" s="261" t="s">
        <v>165</v>
      </c>
      <c r="F38" s="301">
        <f t="shared" si="7"/>
        <v>1</v>
      </c>
      <c r="G38" s="262">
        <v>1</v>
      </c>
      <c r="H38" s="297" t="s">
        <v>321</v>
      </c>
      <c r="I38" s="297" t="s">
        <v>343</v>
      </c>
      <c r="J38" s="243">
        <v>260</v>
      </c>
      <c r="K38" s="265">
        <v>12</v>
      </c>
      <c r="L38" s="266">
        <v>0.91320000000000001</v>
      </c>
      <c r="M38" s="266">
        <v>0.26939999999999997</v>
      </c>
      <c r="N38" s="266">
        <v>0</v>
      </c>
      <c r="O38" s="208">
        <f t="shared" si="5"/>
        <v>1.1825999999999999</v>
      </c>
      <c r="P38" s="246">
        <f t="shared" si="6"/>
        <v>1.239822580645161</v>
      </c>
      <c r="Q38" s="394"/>
      <c r="R38" s="395"/>
      <c r="S38" s="395"/>
      <c r="T38" s="395"/>
      <c r="U38" s="247" t="str">
        <f t="shared" si="2"/>
        <v/>
      </c>
      <c r="V38" s="267">
        <f t="shared" si="4"/>
        <v>40</v>
      </c>
    </row>
    <row r="39" spans="1:22" s="227" customFormat="1" x14ac:dyDescent="0.2">
      <c r="A39" s="634">
        <v>31</v>
      </c>
      <c r="B39" s="268" t="s">
        <v>367</v>
      </c>
      <c r="C39" s="269" t="s">
        <v>176</v>
      </c>
      <c r="D39" s="259" t="s">
        <v>342</v>
      </c>
      <c r="E39" s="261" t="s">
        <v>165</v>
      </c>
      <c r="F39" s="301">
        <f t="shared" si="7"/>
        <v>1</v>
      </c>
      <c r="G39" s="262">
        <v>1</v>
      </c>
      <c r="H39" s="297" t="s">
        <v>321</v>
      </c>
      <c r="I39" s="297" t="s">
        <v>343</v>
      </c>
      <c r="J39" s="243">
        <v>260</v>
      </c>
      <c r="K39" s="265">
        <v>3</v>
      </c>
      <c r="L39" s="266">
        <v>0.75739999999999996</v>
      </c>
      <c r="M39" s="266">
        <v>0.32150000000000001</v>
      </c>
      <c r="N39" s="266">
        <v>0</v>
      </c>
      <c r="O39" s="208">
        <f t="shared" si="5"/>
        <v>1.0789</v>
      </c>
      <c r="P39" s="246">
        <f t="shared" si="6"/>
        <v>1.0914941634241244</v>
      </c>
      <c r="Q39" s="394"/>
      <c r="R39" s="395"/>
      <c r="S39" s="395"/>
      <c r="T39" s="395"/>
      <c r="U39" s="247" t="str">
        <f t="shared" si="2"/>
        <v/>
      </c>
      <c r="V39" s="267">
        <f t="shared" si="4"/>
        <v>40</v>
      </c>
    </row>
    <row r="40" spans="1:22" s="227" customFormat="1" x14ac:dyDescent="0.2">
      <c r="A40" s="634">
        <v>32</v>
      </c>
      <c r="B40" s="268" t="s">
        <v>376</v>
      </c>
      <c r="C40" s="269" t="s">
        <v>176</v>
      </c>
      <c r="D40" s="259" t="s">
        <v>347</v>
      </c>
      <c r="E40" s="261" t="s">
        <v>166</v>
      </c>
      <c r="F40" s="301">
        <f t="shared" si="7"/>
        <v>1</v>
      </c>
      <c r="G40" s="262">
        <v>1</v>
      </c>
      <c r="H40" s="297" t="s">
        <v>321</v>
      </c>
      <c r="I40" s="297" t="s">
        <v>343</v>
      </c>
      <c r="J40" s="243">
        <v>260</v>
      </c>
      <c r="K40" s="265">
        <v>11</v>
      </c>
      <c r="L40" s="266">
        <v>0.9093</v>
      </c>
      <c r="M40" s="266">
        <v>0.1885</v>
      </c>
      <c r="N40" s="266">
        <v>0</v>
      </c>
      <c r="O40" s="208">
        <f t="shared" si="5"/>
        <v>1.0977999999999999</v>
      </c>
      <c r="P40" s="246">
        <f t="shared" si="6"/>
        <v>1.1462971887550202</v>
      </c>
      <c r="Q40" s="394"/>
      <c r="R40" s="395"/>
      <c r="S40" s="395"/>
      <c r="T40" s="395"/>
      <c r="U40" s="247" t="str">
        <f t="shared" si="2"/>
        <v/>
      </c>
      <c r="V40" s="267">
        <f t="shared" si="4"/>
        <v>40</v>
      </c>
    </row>
    <row r="41" spans="1:22" s="227" customFormat="1" x14ac:dyDescent="0.2">
      <c r="A41" s="634">
        <v>33</v>
      </c>
      <c r="B41" s="268" t="s">
        <v>375</v>
      </c>
      <c r="C41" s="269" t="s">
        <v>176</v>
      </c>
      <c r="D41" s="259" t="s">
        <v>347</v>
      </c>
      <c r="E41" s="261" t="s">
        <v>166</v>
      </c>
      <c r="F41" s="301">
        <f t="shared" si="7"/>
        <v>1</v>
      </c>
      <c r="G41" s="262">
        <v>1</v>
      </c>
      <c r="H41" s="297" t="s">
        <v>329</v>
      </c>
      <c r="I41" s="297" t="s">
        <v>343</v>
      </c>
      <c r="J41" s="243">
        <v>238</v>
      </c>
      <c r="K41" s="265">
        <v>0</v>
      </c>
      <c r="L41" s="266">
        <v>0.93149999999999999</v>
      </c>
      <c r="M41" s="266">
        <v>0.1203</v>
      </c>
      <c r="N41" s="266">
        <v>0</v>
      </c>
      <c r="O41" s="208">
        <f t="shared" si="5"/>
        <v>1.0518000000000001</v>
      </c>
      <c r="P41" s="246">
        <f t="shared" si="6"/>
        <v>1.0518000000000001</v>
      </c>
      <c r="Q41" s="394"/>
      <c r="R41" s="395"/>
      <c r="S41" s="395"/>
      <c r="T41" s="395"/>
      <c r="U41" s="247" t="str">
        <f t="shared" si="2"/>
        <v/>
      </c>
      <c r="V41" s="267">
        <f t="shared" si="4"/>
        <v>40</v>
      </c>
    </row>
    <row r="42" spans="1:22" s="227" customFormat="1" ht="25.5" x14ac:dyDescent="0.2">
      <c r="A42" s="634">
        <v>34</v>
      </c>
      <c r="B42" s="268" t="s">
        <v>370</v>
      </c>
      <c r="C42" s="269" t="s">
        <v>176</v>
      </c>
      <c r="D42" s="259" t="s">
        <v>347</v>
      </c>
      <c r="E42" s="261" t="s">
        <v>166</v>
      </c>
      <c r="F42" s="301">
        <f t="shared" si="7"/>
        <v>1</v>
      </c>
      <c r="G42" s="262">
        <v>1</v>
      </c>
      <c r="H42" s="297" t="s">
        <v>321</v>
      </c>
      <c r="I42" s="297" t="s">
        <v>343</v>
      </c>
      <c r="J42" s="243">
        <v>260</v>
      </c>
      <c r="K42" s="265">
        <v>0</v>
      </c>
      <c r="L42" s="266">
        <v>1.0431999999999999</v>
      </c>
      <c r="M42" s="266">
        <v>0.14299999999999999</v>
      </c>
      <c r="N42" s="266">
        <v>0</v>
      </c>
      <c r="O42" s="208">
        <f t="shared" si="5"/>
        <v>1.1861999999999999</v>
      </c>
      <c r="P42" s="246">
        <f t="shared" si="6"/>
        <v>1.1861999999999999</v>
      </c>
      <c r="Q42" s="394"/>
      <c r="R42" s="395"/>
      <c r="S42" s="395"/>
      <c r="T42" s="395"/>
      <c r="U42" s="247" t="str">
        <f t="shared" si="2"/>
        <v/>
      </c>
      <c r="V42" s="267">
        <f t="shared" si="4"/>
        <v>40</v>
      </c>
    </row>
    <row r="43" spans="1:22" s="227" customFormat="1" x14ac:dyDescent="0.2">
      <c r="A43" s="634">
        <v>35</v>
      </c>
      <c r="B43" s="268" t="s">
        <v>371</v>
      </c>
      <c r="C43" s="269" t="s">
        <v>176</v>
      </c>
      <c r="D43" s="259" t="s">
        <v>347</v>
      </c>
      <c r="E43" s="261" t="s">
        <v>166</v>
      </c>
      <c r="F43" s="301">
        <f t="shared" si="7"/>
        <v>1</v>
      </c>
      <c r="G43" s="262">
        <v>1</v>
      </c>
      <c r="H43" s="297" t="s">
        <v>321</v>
      </c>
      <c r="I43" s="297" t="s">
        <v>343</v>
      </c>
      <c r="J43" s="243">
        <v>260</v>
      </c>
      <c r="K43" s="265">
        <v>0</v>
      </c>
      <c r="L43" s="266">
        <v>0.8881</v>
      </c>
      <c r="M43" s="266">
        <v>0.217</v>
      </c>
      <c r="N43" s="266">
        <v>0</v>
      </c>
      <c r="O43" s="208">
        <f t="shared" si="5"/>
        <v>1.1051</v>
      </c>
      <c r="P43" s="246">
        <f t="shared" si="6"/>
        <v>1.1051</v>
      </c>
      <c r="Q43" s="394"/>
      <c r="R43" s="395"/>
      <c r="S43" s="395"/>
      <c r="T43" s="395"/>
      <c r="U43" s="247" t="str">
        <f t="shared" si="2"/>
        <v/>
      </c>
      <c r="V43" s="267">
        <f t="shared" si="4"/>
        <v>40</v>
      </c>
    </row>
    <row r="44" spans="1:22" s="227" customFormat="1" x14ac:dyDescent="0.2">
      <c r="A44" s="634">
        <v>36</v>
      </c>
      <c r="B44" s="268" t="s">
        <v>372</v>
      </c>
      <c r="C44" s="269" t="s">
        <v>176</v>
      </c>
      <c r="D44" s="259" t="s">
        <v>347</v>
      </c>
      <c r="E44" s="261" t="s">
        <v>166</v>
      </c>
      <c r="F44" s="301">
        <f t="shared" si="7"/>
        <v>1</v>
      </c>
      <c r="G44" s="262">
        <v>1</v>
      </c>
      <c r="H44" s="297" t="s">
        <v>321</v>
      </c>
      <c r="I44" s="297" t="s">
        <v>343</v>
      </c>
      <c r="J44" s="243">
        <v>260</v>
      </c>
      <c r="K44" s="265">
        <v>0</v>
      </c>
      <c r="L44" s="266">
        <v>0.94650000000000001</v>
      </c>
      <c r="M44" s="266">
        <v>0.25359999999999999</v>
      </c>
      <c r="N44" s="266">
        <v>0</v>
      </c>
      <c r="O44" s="208">
        <f t="shared" si="5"/>
        <v>1.2000999999999999</v>
      </c>
      <c r="P44" s="246">
        <f t="shared" si="6"/>
        <v>1.2000999999999999</v>
      </c>
      <c r="Q44" s="394"/>
      <c r="R44" s="395"/>
      <c r="S44" s="395"/>
      <c r="T44" s="395"/>
      <c r="U44" s="247" t="str">
        <f t="shared" si="2"/>
        <v/>
      </c>
      <c r="V44" s="267">
        <f t="shared" si="4"/>
        <v>40</v>
      </c>
    </row>
    <row r="45" spans="1:22" s="227" customFormat="1" x14ac:dyDescent="0.2">
      <c r="A45" s="634">
        <v>37</v>
      </c>
      <c r="B45" s="268" t="s">
        <v>373</v>
      </c>
      <c r="C45" s="269" t="s">
        <v>176</v>
      </c>
      <c r="D45" s="259" t="s">
        <v>347</v>
      </c>
      <c r="E45" s="261" t="s">
        <v>166</v>
      </c>
      <c r="F45" s="301">
        <f t="shared" si="7"/>
        <v>1</v>
      </c>
      <c r="G45" s="262">
        <v>1</v>
      </c>
      <c r="H45" s="297" t="s">
        <v>321</v>
      </c>
      <c r="I45" s="297" t="s">
        <v>343</v>
      </c>
      <c r="J45" s="243">
        <v>260</v>
      </c>
      <c r="K45" s="265">
        <v>5</v>
      </c>
      <c r="L45" s="266">
        <v>0.81599999999999995</v>
      </c>
      <c r="M45" s="266">
        <v>0.4733</v>
      </c>
      <c r="N45" s="266">
        <v>0</v>
      </c>
      <c r="O45" s="208">
        <f t="shared" si="5"/>
        <v>1.2892999999999999</v>
      </c>
      <c r="P45" s="246">
        <f t="shared" si="6"/>
        <v>1.3145803921568626</v>
      </c>
      <c r="Q45" s="394"/>
      <c r="R45" s="395"/>
      <c r="S45" s="395"/>
      <c r="T45" s="395"/>
      <c r="U45" s="247" t="str">
        <f t="shared" si="2"/>
        <v/>
      </c>
      <c r="V45" s="267">
        <f t="shared" si="4"/>
        <v>40</v>
      </c>
    </row>
    <row r="46" spans="1:22" s="227" customFormat="1" x14ac:dyDescent="0.2">
      <c r="A46" s="634">
        <v>38</v>
      </c>
      <c r="B46" s="268" t="s">
        <v>374</v>
      </c>
      <c r="C46" s="269" t="s">
        <v>176</v>
      </c>
      <c r="D46" s="259" t="s">
        <v>347</v>
      </c>
      <c r="E46" s="261" t="s">
        <v>166</v>
      </c>
      <c r="F46" s="301">
        <f t="shared" si="7"/>
        <v>1</v>
      </c>
      <c r="G46" s="262">
        <v>1</v>
      </c>
      <c r="H46" s="297" t="s">
        <v>321</v>
      </c>
      <c r="I46" s="297" t="s">
        <v>343</v>
      </c>
      <c r="J46" s="243">
        <v>260</v>
      </c>
      <c r="K46" s="265">
        <v>0</v>
      </c>
      <c r="L46" s="266">
        <v>0.92669999999999997</v>
      </c>
      <c r="M46" s="266">
        <v>0.14879999999999999</v>
      </c>
      <c r="N46" s="266">
        <v>0</v>
      </c>
      <c r="O46" s="208">
        <f t="shared" si="5"/>
        <v>1.0754999999999999</v>
      </c>
      <c r="P46" s="246">
        <f t="shared" si="6"/>
        <v>1.0754999999999999</v>
      </c>
      <c r="Q46" s="394"/>
      <c r="R46" s="395"/>
      <c r="S46" s="395"/>
      <c r="T46" s="395"/>
      <c r="U46" s="247" t="str">
        <f t="shared" si="2"/>
        <v/>
      </c>
      <c r="V46" s="267">
        <f t="shared" si="4"/>
        <v>40</v>
      </c>
    </row>
    <row r="47" spans="1:22" s="227" customFormat="1" x14ac:dyDescent="0.2">
      <c r="A47" s="634">
        <v>39</v>
      </c>
      <c r="B47" s="268"/>
      <c r="C47" s="269"/>
      <c r="D47" s="259"/>
      <c r="E47" s="261"/>
      <c r="F47" s="301" t="str">
        <f t="shared" si="7"/>
        <v/>
      </c>
      <c r="G47" s="262"/>
      <c r="H47" s="297"/>
      <c r="I47" s="297"/>
      <c r="J47" s="243"/>
      <c r="K47" s="265"/>
      <c r="L47" s="266"/>
      <c r="M47" s="266"/>
      <c r="N47" s="266"/>
      <c r="O47" s="208" t="str">
        <f t="shared" si="5"/>
        <v/>
      </c>
      <c r="P47" s="246" t="str">
        <f t="shared" si="6"/>
        <v/>
      </c>
      <c r="Q47" s="394"/>
      <c r="R47" s="395"/>
      <c r="S47" s="395"/>
      <c r="T47" s="395"/>
      <c r="U47" s="247" t="str">
        <f t="shared" si="2"/>
        <v/>
      </c>
      <c r="V47" s="267" t="str">
        <f t="shared" si="4"/>
        <v/>
      </c>
    </row>
    <row r="48" spans="1:22" s="227" customFormat="1" x14ac:dyDescent="0.2">
      <c r="A48" s="634">
        <v>40</v>
      </c>
      <c r="B48" s="268"/>
      <c r="C48" s="269"/>
      <c r="D48" s="259"/>
      <c r="E48" s="261"/>
      <c r="F48" s="301" t="str">
        <f t="shared" si="7"/>
        <v/>
      </c>
      <c r="G48" s="262"/>
      <c r="H48" s="297"/>
      <c r="I48" s="297"/>
      <c r="J48" s="243"/>
      <c r="K48" s="265"/>
      <c r="L48" s="266"/>
      <c r="M48" s="266"/>
      <c r="N48" s="266"/>
      <c r="O48" s="208" t="str">
        <f t="shared" si="5"/>
        <v/>
      </c>
      <c r="P48" s="246" t="str">
        <f t="shared" si="6"/>
        <v/>
      </c>
      <c r="Q48" s="394"/>
      <c r="R48" s="395"/>
      <c r="S48" s="395"/>
      <c r="T48" s="395"/>
      <c r="U48" s="247" t="str">
        <f t="shared" si="2"/>
        <v/>
      </c>
      <c r="V48" s="267" t="str">
        <f t="shared" si="4"/>
        <v/>
      </c>
    </row>
    <row r="49" spans="1:22" s="227" customFormat="1" x14ac:dyDescent="0.2">
      <c r="A49" s="634">
        <v>41</v>
      </c>
      <c r="B49" s="268"/>
      <c r="C49" s="269"/>
      <c r="D49" s="259"/>
      <c r="E49" s="261"/>
      <c r="F49" s="301" t="str">
        <f t="shared" si="7"/>
        <v/>
      </c>
      <c r="G49" s="262"/>
      <c r="H49" s="297"/>
      <c r="I49" s="297"/>
      <c r="J49" s="243">
        <v>260</v>
      </c>
      <c r="K49" s="265">
        <v>0</v>
      </c>
      <c r="L49" s="266"/>
      <c r="M49" s="266"/>
      <c r="N49" s="266"/>
      <c r="O49" s="208" t="str">
        <f t="shared" si="5"/>
        <v/>
      </c>
      <c r="P49" s="246" t="str">
        <f t="shared" si="6"/>
        <v/>
      </c>
      <c r="Q49" s="394"/>
      <c r="R49" s="395"/>
      <c r="S49" s="395"/>
      <c r="T49" s="395"/>
      <c r="U49" s="247" t="str">
        <f t="shared" si="2"/>
        <v/>
      </c>
      <c r="V49" s="267" t="str">
        <f t="shared" si="4"/>
        <v/>
      </c>
    </row>
    <row r="50" spans="1:22" s="227" customFormat="1" x14ac:dyDescent="0.2">
      <c r="A50" s="634">
        <v>42</v>
      </c>
      <c r="B50" s="268"/>
      <c r="C50" s="269"/>
      <c r="D50" s="259"/>
      <c r="E50" s="261"/>
      <c r="F50" s="301" t="str">
        <f t="shared" si="7"/>
        <v/>
      </c>
      <c r="G50" s="262"/>
      <c r="H50" s="297"/>
      <c r="I50" s="297"/>
      <c r="J50" s="243">
        <v>260</v>
      </c>
      <c r="K50" s="265"/>
      <c r="L50" s="266"/>
      <c r="M50" s="266"/>
      <c r="N50" s="266"/>
      <c r="O50" s="208" t="str">
        <f t="shared" si="5"/>
        <v/>
      </c>
      <c r="P50" s="246" t="str">
        <f t="shared" si="6"/>
        <v/>
      </c>
      <c r="Q50" s="394"/>
      <c r="R50" s="395"/>
      <c r="S50" s="395"/>
      <c r="T50" s="395"/>
      <c r="U50" s="247" t="str">
        <f t="shared" si="2"/>
        <v/>
      </c>
      <c r="V50" s="267" t="str">
        <f t="shared" si="4"/>
        <v/>
      </c>
    </row>
    <row r="51" spans="1:22" s="227" customFormat="1" x14ac:dyDescent="0.2">
      <c r="A51" s="634">
        <v>43</v>
      </c>
      <c r="B51" s="268"/>
      <c r="C51" s="269"/>
      <c r="D51" s="259"/>
      <c r="E51" s="261"/>
      <c r="F51" s="301" t="str">
        <f t="shared" si="7"/>
        <v/>
      </c>
      <c r="G51" s="262"/>
      <c r="H51" s="297"/>
      <c r="I51" s="297"/>
      <c r="J51" s="243">
        <v>260</v>
      </c>
      <c r="K51" s="265"/>
      <c r="L51" s="266"/>
      <c r="M51" s="266"/>
      <c r="N51" s="266"/>
      <c r="O51" s="208" t="str">
        <f t="shared" si="5"/>
        <v/>
      </c>
      <c r="P51" s="246" t="str">
        <f t="shared" si="6"/>
        <v/>
      </c>
      <c r="Q51" s="394"/>
      <c r="R51" s="395"/>
      <c r="S51" s="395"/>
      <c r="T51" s="395"/>
      <c r="U51" s="247" t="str">
        <f t="shared" si="2"/>
        <v/>
      </c>
      <c r="V51" s="267" t="str">
        <f t="shared" si="4"/>
        <v/>
      </c>
    </row>
    <row r="52" spans="1:22" s="227" customFormat="1" x14ac:dyDescent="0.2">
      <c r="A52" s="634">
        <v>44</v>
      </c>
      <c r="B52" s="268"/>
      <c r="C52" s="269"/>
      <c r="D52" s="259"/>
      <c r="E52" s="261"/>
      <c r="F52" s="301" t="str">
        <f t="shared" si="7"/>
        <v/>
      </c>
      <c r="G52" s="262"/>
      <c r="H52" s="297"/>
      <c r="I52" s="297"/>
      <c r="J52" s="243">
        <v>260</v>
      </c>
      <c r="K52" s="265"/>
      <c r="L52" s="266"/>
      <c r="M52" s="266"/>
      <c r="N52" s="266"/>
      <c r="O52" s="208" t="str">
        <f t="shared" si="5"/>
        <v/>
      </c>
      <c r="P52" s="246" t="str">
        <f t="shared" si="6"/>
        <v/>
      </c>
      <c r="Q52" s="394"/>
      <c r="R52" s="395"/>
      <c r="S52" s="395"/>
      <c r="T52" s="395"/>
      <c r="U52" s="247" t="str">
        <f t="shared" si="2"/>
        <v/>
      </c>
      <c r="V52" s="267" t="str">
        <f t="shared" si="4"/>
        <v/>
      </c>
    </row>
    <row r="53" spans="1:22" s="227" customFormat="1" x14ac:dyDescent="0.2">
      <c r="A53" s="634">
        <v>45</v>
      </c>
      <c r="B53" s="268"/>
      <c r="C53" s="269"/>
      <c r="D53" s="259"/>
      <c r="E53" s="261"/>
      <c r="F53" s="301" t="str">
        <f t="shared" si="7"/>
        <v/>
      </c>
      <c r="G53" s="262"/>
      <c r="H53" s="297"/>
      <c r="I53" s="297"/>
      <c r="J53" s="243">
        <v>260</v>
      </c>
      <c r="K53" s="265"/>
      <c r="L53" s="266"/>
      <c r="M53" s="266"/>
      <c r="N53" s="266"/>
      <c r="O53" s="208" t="str">
        <f t="shared" si="5"/>
        <v/>
      </c>
      <c r="P53" s="246" t="str">
        <f t="shared" si="6"/>
        <v/>
      </c>
      <c r="Q53" s="394"/>
      <c r="R53" s="395"/>
      <c r="S53" s="395"/>
      <c r="T53" s="395"/>
      <c r="U53" s="247" t="str">
        <f t="shared" si="2"/>
        <v/>
      </c>
      <c r="V53" s="267" t="str">
        <f t="shared" si="4"/>
        <v/>
      </c>
    </row>
    <row r="54" spans="1:22" s="227" customFormat="1" x14ac:dyDescent="0.2">
      <c r="A54" s="634">
        <v>46</v>
      </c>
      <c r="B54" s="268"/>
      <c r="C54" s="269"/>
      <c r="D54" s="259"/>
      <c r="E54" s="261"/>
      <c r="F54" s="301" t="str">
        <f t="shared" si="7"/>
        <v/>
      </c>
      <c r="G54" s="262"/>
      <c r="H54" s="297"/>
      <c r="I54" s="297"/>
      <c r="J54" s="243">
        <v>260</v>
      </c>
      <c r="K54" s="265"/>
      <c r="L54" s="266"/>
      <c r="M54" s="266"/>
      <c r="N54" s="266"/>
      <c r="O54" s="208" t="str">
        <f t="shared" si="5"/>
        <v/>
      </c>
      <c r="P54" s="246" t="str">
        <f t="shared" si="6"/>
        <v/>
      </c>
      <c r="Q54" s="394"/>
      <c r="R54" s="395"/>
      <c r="S54" s="395"/>
      <c r="T54" s="395"/>
      <c r="U54" s="247" t="str">
        <f t="shared" si="2"/>
        <v/>
      </c>
      <c r="V54" s="267" t="str">
        <f t="shared" si="4"/>
        <v/>
      </c>
    </row>
    <row r="55" spans="1:22" s="227" customFormat="1" x14ac:dyDescent="0.2">
      <c r="A55" s="634">
        <v>47</v>
      </c>
      <c r="B55" s="268"/>
      <c r="C55" s="269"/>
      <c r="D55" s="259"/>
      <c r="E55" s="261"/>
      <c r="F55" s="301" t="str">
        <f t="shared" si="7"/>
        <v/>
      </c>
      <c r="G55" s="262"/>
      <c r="H55" s="297"/>
      <c r="I55" s="297"/>
      <c r="J55" s="243">
        <v>260</v>
      </c>
      <c r="K55" s="265"/>
      <c r="L55" s="266"/>
      <c r="M55" s="266"/>
      <c r="N55" s="266"/>
      <c r="O55" s="208" t="str">
        <f t="shared" si="5"/>
        <v/>
      </c>
      <c r="P55" s="246" t="str">
        <f t="shared" si="6"/>
        <v/>
      </c>
      <c r="Q55" s="394"/>
      <c r="R55" s="395"/>
      <c r="S55" s="395"/>
      <c r="T55" s="395"/>
      <c r="U55" s="247" t="str">
        <f t="shared" si="2"/>
        <v/>
      </c>
      <c r="V55" s="267" t="str">
        <f t="shared" si="4"/>
        <v/>
      </c>
    </row>
    <row r="56" spans="1:22" s="227" customFormat="1" x14ac:dyDescent="0.2">
      <c r="A56" s="634">
        <v>48</v>
      </c>
      <c r="B56" s="268"/>
      <c r="C56" s="269"/>
      <c r="D56" s="259"/>
      <c r="E56" s="261"/>
      <c r="F56" s="301" t="str">
        <f t="shared" si="7"/>
        <v/>
      </c>
      <c r="G56" s="262"/>
      <c r="H56" s="297"/>
      <c r="I56" s="297"/>
      <c r="J56" s="243">
        <v>260</v>
      </c>
      <c r="K56" s="265"/>
      <c r="L56" s="266"/>
      <c r="M56" s="266"/>
      <c r="N56" s="266"/>
      <c r="O56" s="208" t="str">
        <f t="shared" si="5"/>
        <v/>
      </c>
      <c r="P56" s="246" t="str">
        <f t="shared" si="6"/>
        <v/>
      </c>
      <c r="Q56" s="394"/>
      <c r="R56" s="395"/>
      <c r="S56" s="395"/>
      <c r="T56" s="395"/>
      <c r="U56" s="247" t="str">
        <f t="shared" si="2"/>
        <v/>
      </c>
      <c r="V56" s="267" t="str">
        <f t="shared" si="4"/>
        <v/>
      </c>
    </row>
    <row r="57" spans="1:22" s="227" customFormat="1" x14ac:dyDescent="0.2">
      <c r="A57" s="634">
        <v>49</v>
      </c>
      <c r="B57" s="268"/>
      <c r="C57" s="269"/>
      <c r="D57" s="259"/>
      <c r="E57" s="261"/>
      <c r="F57" s="301" t="str">
        <f t="shared" si="7"/>
        <v/>
      </c>
      <c r="G57" s="262"/>
      <c r="H57" s="297"/>
      <c r="I57" s="297"/>
      <c r="J57" s="243">
        <v>260</v>
      </c>
      <c r="K57" s="265"/>
      <c r="L57" s="266"/>
      <c r="M57" s="266"/>
      <c r="N57" s="266"/>
      <c r="O57" s="208" t="str">
        <f t="shared" si="5"/>
        <v/>
      </c>
      <c r="P57" s="246" t="str">
        <f t="shared" si="6"/>
        <v/>
      </c>
      <c r="Q57" s="394"/>
      <c r="R57" s="395"/>
      <c r="S57" s="395"/>
      <c r="T57" s="395"/>
      <c r="U57" s="247" t="str">
        <f t="shared" si="2"/>
        <v/>
      </c>
      <c r="V57" s="267" t="str">
        <f t="shared" si="4"/>
        <v/>
      </c>
    </row>
    <row r="58" spans="1:22" s="227" customFormat="1" x14ac:dyDescent="0.2">
      <c r="A58" s="634">
        <v>50</v>
      </c>
      <c r="B58" s="268"/>
      <c r="C58" s="269"/>
      <c r="D58" s="259"/>
      <c r="E58" s="261"/>
      <c r="F58" s="301" t="str">
        <f t="shared" si="7"/>
        <v/>
      </c>
      <c r="G58" s="262"/>
      <c r="H58" s="297"/>
      <c r="I58" s="297"/>
      <c r="J58" s="243">
        <v>260</v>
      </c>
      <c r="K58" s="265"/>
      <c r="L58" s="266"/>
      <c r="M58" s="266"/>
      <c r="N58" s="266"/>
      <c r="O58" s="208" t="str">
        <f t="shared" si="5"/>
        <v/>
      </c>
      <c r="P58" s="246" t="str">
        <f t="shared" si="6"/>
        <v/>
      </c>
      <c r="Q58" s="394"/>
      <c r="R58" s="395"/>
      <c r="S58" s="395"/>
      <c r="T58" s="395"/>
      <c r="U58" s="247" t="str">
        <f t="shared" si="2"/>
        <v/>
      </c>
      <c r="V58" s="267" t="str">
        <f t="shared" si="4"/>
        <v/>
      </c>
    </row>
    <row r="59" spans="1:22" s="227" customFormat="1" x14ac:dyDescent="0.2">
      <c r="A59" s="634">
        <v>51</v>
      </c>
      <c r="B59" s="268"/>
      <c r="C59" s="269"/>
      <c r="D59" s="259"/>
      <c r="E59" s="261"/>
      <c r="F59" s="301" t="str">
        <f t="shared" si="7"/>
        <v/>
      </c>
      <c r="G59" s="262"/>
      <c r="H59" s="297"/>
      <c r="I59" s="297"/>
      <c r="J59" s="243">
        <v>260</v>
      </c>
      <c r="K59" s="265"/>
      <c r="L59" s="266"/>
      <c r="M59" s="266"/>
      <c r="N59" s="266"/>
      <c r="O59" s="208" t="str">
        <f t="shared" si="5"/>
        <v/>
      </c>
      <c r="P59" s="246" t="str">
        <f t="shared" si="6"/>
        <v/>
      </c>
      <c r="Q59" s="394"/>
      <c r="R59" s="395"/>
      <c r="S59" s="395"/>
      <c r="T59" s="395"/>
      <c r="U59" s="247" t="str">
        <f t="shared" si="2"/>
        <v/>
      </c>
      <c r="V59" s="267" t="str">
        <f t="shared" si="4"/>
        <v/>
      </c>
    </row>
    <row r="60" spans="1:22" s="227" customFormat="1" x14ac:dyDescent="0.2">
      <c r="A60" s="634">
        <v>52</v>
      </c>
      <c r="B60" s="268"/>
      <c r="C60" s="269"/>
      <c r="D60" s="259"/>
      <c r="E60" s="261"/>
      <c r="F60" s="301" t="str">
        <f t="shared" si="7"/>
        <v/>
      </c>
      <c r="G60" s="262"/>
      <c r="H60" s="297"/>
      <c r="I60" s="297"/>
      <c r="J60" s="243">
        <v>260</v>
      </c>
      <c r="K60" s="265"/>
      <c r="L60" s="266"/>
      <c r="M60" s="266"/>
      <c r="N60" s="266"/>
      <c r="O60" s="208" t="str">
        <f t="shared" si="5"/>
        <v/>
      </c>
      <c r="P60" s="246" t="str">
        <f t="shared" si="6"/>
        <v/>
      </c>
      <c r="Q60" s="394"/>
      <c r="R60" s="395"/>
      <c r="S60" s="395"/>
      <c r="T60" s="395"/>
      <c r="U60" s="247" t="str">
        <f t="shared" si="2"/>
        <v/>
      </c>
      <c r="V60" s="267" t="str">
        <f t="shared" si="4"/>
        <v/>
      </c>
    </row>
    <row r="61" spans="1:22" s="227" customFormat="1" x14ac:dyDescent="0.2">
      <c r="A61" s="634">
        <v>53</v>
      </c>
      <c r="B61" s="268"/>
      <c r="C61" s="269"/>
      <c r="D61" s="259"/>
      <c r="E61" s="261"/>
      <c r="F61" s="301" t="str">
        <f t="shared" si="7"/>
        <v/>
      </c>
      <c r="G61" s="262"/>
      <c r="H61" s="297"/>
      <c r="I61" s="297"/>
      <c r="J61" s="243">
        <v>260</v>
      </c>
      <c r="K61" s="265"/>
      <c r="L61" s="266"/>
      <c r="M61" s="266"/>
      <c r="N61" s="266"/>
      <c r="O61" s="208" t="str">
        <f t="shared" si="5"/>
        <v/>
      </c>
      <c r="P61" s="246" t="str">
        <f t="shared" si="6"/>
        <v/>
      </c>
      <c r="Q61" s="394"/>
      <c r="R61" s="395"/>
      <c r="S61" s="395"/>
      <c r="T61" s="395"/>
      <c r="U61" s="247" t="str">
        <f t="shared" si="2"/>
        <v/>
      </c>
      <c r="V61" s="267" t="str">
        <f t="shared" si="4"/>
        <v/>
      </c>
    </row>
    <row r="62" spans="1:22" s="227" customFormat="1" x14ac:dyDescent="0.2">
      <c r="A62" s="634">
        <v>54</v>
      </c>
      <c r="B62" s="268"/>
      <c r="C62" s="269"/>
      <c r="D62" s="259"/>
      <c r="E62" s="261"/>
      <c r="F62" s="301" t="str">
        <f t="shared" si="7"/>
        <v/>
      </c>
      <c r="G62" s="262"/>
      <c r="H62" s="297"/>
      <c r="I62" s="297"/>
      <c r="J62" s="243">
        <v>260</v>
      </c>
      <c r="K62" s="265"/>
      <c r="L62" s="266"/>
      <c r="M62" s="266"/>
      <c r="N62" s="266"/>
      <c r="O62" s="208" t="str">
        <f t="shared" si="5"/>
        <v/>
      </c>
      <c r="P62" s="246" t="str">
        <f t="shared" si="6"/>
        <v/>
      </c>
      <c r="Q62" s="394"/>
      <c r="R62" s="395"/>
      <c r="S62" s="395"/>
      <c r="T62" s="395"/>
      <c r="U62" s="247" t="str">
        <f t="shared" si="2"/>
        <v/>
      </c>
      <c r="V62" s="267" t="str">
        <f t="shared" si="4"/>
        <v/>
      </c>
    </row>
    <row r="63" spans="1:22" s="227" customFormat="1" x14ac:dyDescent="0.2">
      <c r="A63" s="634">
        <v>55</v>
      </c>
      <c r="B63" s="268"/>
      <c r="C63" s="269"/>
      <c r="D63" s="259"/>
      <c r="E63" s="261"/>
      <c r="F63" s="301" t="str">
        <f t="shared" si="7"/>
        <v/>
      </c>
      <c r="G63" s="262"/>
      <c r="H63" s="297"/>
      <c r="I63" s="297"/>
      <c r="J63" s="243">
        <v>260</v>
      </c>
      <c r="K63" s="265"/>
      <c r="L63" s="266"/>
      <c r="M63" s="266"/>
      <c r="N63" s="266"/>
      <c r="O63" s="208" t="str">
        <f t="shared" si="5"/>
        <v/>
      </c>
      <c r="P63" s="246" t="str">
        <f t="shared" si="6"/>
        <v/>
      </c>
      <c r="Q63" s="394"/>
      <c r="R63" s="395"/>
      <c r="S63" s="395"/>
      <c r="T63" s="395"/>
      <c r="U63" s="247" t="str">
        <f t="shared" si="2"/>
        <v/>
      </c>
      <c r="V63" s="267" t="str">
        <f t="shared" si="4"/>
        <v/>
      </c>
    </row>
    <row r="64" spans="1:22" s="227" customFormat="1" x14ac:dyDescent="0.2">
      <c r="A64" s="634">
        <v>56</v>
      </c>
      <c r="B64" s="268"/>
      <c r="C64" s="269"/>
      <c r="D64" s="259"/>
      <c r="E64" s="261"/>
      <c r="F64" s="301" t="str">
        <f t="shared" si="7"/>
        <v/>
      </c>
      <c r="G64" s="262"/>
      <c r="H64" s="297"/>
      <c r="I64" s="297"/>
      <c r="J64" s="243">
        <v>260</v>
      </c>
      <c r="K64" s="265"/>
      <c r="L64" s="266"/>
      <c r="M64" s="266"/>
      <c r="N64" s="266"/>
      <c r="O64" s="208" t="str">
        <f t="shared" si="5"/>
        <v/>
      </c>
      <c r="P64" s="246" t="str">
        <f t="shared" si="6"/>
        <v/>
      </c>
      <c r="Q64" s="394"/>
      <c r="R64" s="395"/>
      <c r="S64" s="395"/>
      <c r="T64" s="395"/>
      <c r="U64" s="247" t="str">
        <f t="shared" si="2"/>
        <v/>
      </c>
      <c r="V64" s="267" t="str">
        <f t="shared" si="4"/>
        <v/>
      </c>
    </row>
    <row r="65" spans="1:24" s="227" customFormat="1" x14ac:dyDescent="0.2">
      <c r="A65" s="634">
        <v>57</v>
      </c>
      <c r="B65" s="268"/>
      <c r="C65" s="269"/>
      <c r="D65" s="259"/>
      <c r="E65" s="261"/>
      <c r="F65" s="301" t="str">
        <f t="shared" si="7"/>
        <v/>
      </c>
      <c r="G65" s="262"/>
      <c r="H65" s="297"/>
      <c r="I65" s="297"/>
      <c r="J65" s="243">
        <v>260</v>
      </c>
      <c r="K65" s="265"/>
      <c r="L65" s="266"/>
      <c r="M65" s="266"/>
      <c r="N65" s="266"/>
      <c r="O65" s="208" t="str">
        <f t="shared" si="5"/>
        <v/>
      </c>
      <c r="P65" s="246" t="str">
        <f t="shared" si="6"/>
        <v/>
      </c>
      <c r="Q65" s="394"/>
      <c r="R65" s="395"/>
      <c r="S65" s="395"/>
      <c r="T65" s="395"/>
      <c r="U65" s="247" t="str">
        <f t="shared" si="2"/>
        <v/>
      </c>
      <c r="V65" s="267" t="str">
        <f t="shared" si="4"/>
        <v/>
      </c>
    </row>
    <row r="66" spans="1:24" s="227" customFormat="1" x14ac:dyDescent="0.2">
      <c r="A66" s="634">
        <v>58</v>
      </c>
      <c r="B66" s="268"/>
      <c r="C66" s="269"/>
      <c r="D66" s="259"/>
      <c r="E66" s="261"/>
      <c r="F66" s="301" t="str">
        <f t="shared" si="7"/>
        <v/>
      </c>
      <c r="G66" s="262"/>
      <c r="H66" s="297"/>
      <c r="I66" s="297"/>
      <c r="J66" s="243">
        <v>260</v>
      </c>
      <c r="K66" s="265"/>
      <c r="L66" s="266"/>
      <c r="M66" s="266"/>
      <c r="N66" s="266"/>
      <c r="O66" s="208" t="str">
        <f t="shared" si="5"/>
        <v/>
      </c>
      <c r="P66" s="246" t="str">
        <f t="shared" si="6"/>
        <v/>
      </c>
      <c r="Q66" s="394"/>
      <c r="R66" s="395"/>
      <c r="S66" s="395"/>
      <c r="T66" s="395"/>
      <c r="U66" s="247" t="str">
        <f t="shared" si="2"/>
        <v/>
      </c>
      <c r="V66" s="267" t="str">
        <f t="shared" si="4"/>
        <v/>
      </c>
    </row>
    <row r="67" spans="1:24" s="227" customFormat="1" x14ac:dyDescent="0.2">
      <c r="A67" s="634">
        <v>59</v>
      </c>
      <c r="B67" s="268"/>
      <c r="C67" s="269"/>
      <c r="D67" s="259"/>
      <c r="E67" s="261"/>
      <c r="F67" s="301" t="str">
        <f t="shared" si="7"/>
        <v/>
      </c>
      <c r="G67" s="262"/>
      <c r="H67" s="297"/>
      <c r="I67" s="297"/>
      <c r="J67" s="243">
        <v>260</v>
      </c>
      <c r="K67" s="265"/>
      <c r="L67" s="266"/>
      <c r="M67" s="266"/>
      <c r="N67" s="266"/>
      <c r="O67" s="208" t="str">
        <f t="shared" si="5"/>
        <v/>
      </c>
      <c r="P67" s="246" t="str">
        <f t="shared" si="6"/>
        <v/>
      </c>
      <c r="Q67" s="394"/>
      <c r="R67" s="395"/>
      <c r="S67" s="395"/>
      <c r="T67" s="395"/>
      <c r="U67" s="247" t="str">
        <f t="shared" si="2"/>
        <v/>
      </c>
      <c r="V67" s="267" t="str">
        <f t="shared" si="4"/>
        <v/>
      </c>
    </row>
    <row r="68" spans="1:24" s="227" customFormat="1" x14ac:dyDescent="0.2">
      <c r="A68" s="634">
        <v>60</v>
      </c>
      <c r="B68" s="268"/>
      <c r="C68" s="269"/>
      <c r="D68" s="259"/>
      <c r="E68" s="261"/>
      <c r="F68" s="301" t="str">
        <f t="shared" si="7"/>
        <v/>
      </c>
      <c r="G68" s="262"/>
      <c r="H68" s="297"/>
      <c r="I68" s="297"/>
      <c r="J68" s="243">
        <v>260</v>
      </c>
      <c r="K68" s="265"/>
      <c r="L68" s="266"/>
      <c r="M68" s="266"/>
      <c r="N68" s="266"/>
      <c r="O68" s="208" t="str">
        <f t="shared" si="5"/>
        <v/>
      </c>
      <c r="P68" s="246" t="str">
        <f t="shared" si="6"/>
        <v/>
      </c>
      <c r="Q68" s="394"/>
      <c r="R68" s="395"/>
      <c r="S68" s="395"/>
      <c r="T68" s="395"/>
      <c r="U68" s="247" t="str">
        <f t="shared" si="2"/>
        <v/>
      </c>
      <c r="V68" s="267" t="str">
        <f t="shared" si="4"/>
        <v/>
      </c>
    </row>
    <row r="69" spans="1:24" s="227" customFormat="1" x14ac:dyDescent="0.2">
      <c r="A69" s="634">
        <v>61</v>
      </c>
      <c r="B69" s="268"/>
      <c r="C69" s="269"/>
      <c r="D69" s="259"/>
      <c r="E69" s="261"/>
      <c r="F69" s="301" t="str">
        <f t="shared" si="7"/>
        <v/>
      </c>
      <c r="G69" s="262"/>
      <c r="H69" s="297"/>
      <c r="I69" s="297"/>
      <c r="J69" s="243">
        <v>260</v>
      </c>
      <c r="K69" s="265"/>
      <c r="L69" s="266"/>
      <c r="M69" s="266"/>
      <c r="N69" s="266"/>
      <c r="O69" s="208" t="str">
        <f t="shared" si="5"/>
        <v/>
      </c>
      <c r="P69" s="246" t="str">
        <f t="shared" si="6"/>
        <v/>
      </c>
      <c r="Q69" s="394"/>
      <c r="R69" s="395"/>
      <c r="S69" s="395"/>
      <c r="T69" s="395"/>
      <c r="U69" s="247" t="str">
        <f t="shared" si="2"/>
        <v/>
      </c>
      <c r="V69" s="267" t="str">
        <f t="shared" si="4"/>
        <v/>
      </c>
    </row>
    <row r="70" spans="1:24" s="227" customFormat="1" x14ac:dyDescent="0.2">
      <c r="A70" s="634">
        <v>62</v>
      </c>
      <c r="B70" s="268"/>
      <c r="C70" s="269"/>
      <c r="D70" s="259"/>
      <c r="E70" s="261"/>
      <c r="F70" s="301" t="str">
        <f t="shared" si="7"/>
        <v/>
      </c>
      <c r="G70" s="262"/>
      <c r="H70" s="297"/>
      <c r="I70" s="297"/>
      <c r="J70" s="243">
        <v>260</v>
      </c>
      <c r="K70" s="265"/>
      <c r="L70" s="266"/>
      <c r="M70" s="266"/>
      <c r="N70" s="266"/>
      <c r="O70" s="208" t="str">
        <f t="shared" si="5"/>
        <v/>
      </c>
      <c r="P70" s="246" t="str">
        <f t="shared" si="6"/>
        <v/>
      </c>
      <c r="Q70" s="394"/>
      <c r="R70" s="395"/>
      <c r="S70" s="395"/>
      <c r="T70" s="395"/>
      <c r="U70" s="247" t="str">
        <f t="shared" si="2"/>
        <v/>
      </c>
      <c r="V70" s="267" t="str">
        <f t="shared" si="4"/>
        <v/>
      </c>
    </row>
    <row r="71" spans="1:24" s="227" customFormat="1" x14ac:dyDescent="0.2">
      <c r="A71" s="634">
        <v>63</v>
      </c>
      <c r="B71" s="268"/>
      <c r="C71" s="269"/>
      <c r="D71" s="259"/>
      <c r="E71" s="261"/>
      <c r="F71" s="301" t="str">
        <f t="shared" si="7"/>
        <v/>
      </c>
      <c r="G71" s="262"/>
      <c r="H71" s="297"/>
      <c r="I71" s="297"/>
      <c r="J71" s="243">
        <v>260</v>
      </c>
      <c r="K71" s="265"/>
      <c r="L71" s="266"/>
      <c r="M71" s="266"/>
      <c r="N71" s="266"/>
      <c r="O71" s="208" t="str">
        <f t="shared" si="5"/>
        <v/>
      </c>
      <c r="P71" s="246" t="str">
        <f t="shared" si="6"/>
        <v/>
      </c>
      <c r="Q71" s="394"/>
      <c r="R71" s="395"/>
      <c r="S71" s="395"/>
      <c r="T71" s="395"/>
      <c r="U71" s="247" t="str">
        <f t="shared" si="2"/>
        <v/>
      </c>
      <c r="V71" s="267" t="str">
        <f t="shared" si="4"/>
        <v/>
      </c>
    </row>
    <row r="72" spans="1:24" s="227" customFormat="1" x14ac:dyDescent="0.2">
      <c r="A72" s="634">
        <v>64</v>
      </c>
      <c r="B72" s="268"/>
      <c r="C72" s="269"/>
      <c r="D72" s="259"/>
      <c r="E72" s="261"/>
      <c r="F72" s="301" t="str">
        <f t="shared" si="7"/>
        <v/>
      </c>
      <c r="G72" s="262"/>
      <c r="H72" s="297"/>
      <c r="I72" s="297"/>
      <c r="J72" s="243">
        <v>260</v>
      </c>
      <c r="K72" s="265"/>
      <c r="L72" s="266"/>
      <c r="M72" s="266"/>
      <c r="N72" s="266"/>
      <c r="O72" s="208" t="str">
        <f t="shared" si="5"/>
        <v/>
      </c>
      <c r="P72" s="246" t="str">
        <f t="shared" si="6"/>
        <v/>
      </c>
      <c r="Q72" s="394"/>
      <c r="R72" s="395"/>
      <c r="S72" s="395"/>
      <c r="T72" s="395"/>
      <c r="U72" s="247" t="str">
        <f t="shared" si="2"/>
        <v/>
      </c>
      <c r="V72" s="267" t="str">
        <f t="shared" si="4"/>
        <v/>
      </c>
    </row>
    <row r="73" spans="1:24" s="227" customFormat="1" x14ac:dyDescent="0.2">
      <c r="A73" s="634">
        <v>65</v>
      </c>
      <c r="B73" s="268"/>
      <c r="C73" s="269"/>
      <c r="D73" s="259"/>
      <c r="E73" s="261"/>
      <c r="F73" s="301" t="str">
        <f t="shared" si="7"/>
        <v/>
      </c>
      <c r="G73" s="262"/>
      <c r="H73" s="297"/>
      <c r="I73" s="297"/>
      <c r="J73" s="243">
        <v>260</v>
      </c>
      <c r="K73" s="265"/>
      <c r="L73" s="266"/>
      <c r="M73" s="266"/>
      <c r="N73" s="266"/>
      <c r="O73" s="208" t="str">
        <f t="shared" si="5"/>
        <v/>
      </c>
      <c r="P73" s="246" t="str">
        <f t="shared" si="6"/>
        <v/>
      </c>
      <c r="Q73" s="394"/>
      <c r="R73" s="395"/>
      <c r="S73" s="395"/>
      <c r="T73" s="395"/>
      <c r="U73" s="247" t="str">
        <f t="shared" ref="U73:U78" si="8">IF(Q73="","",R73/(Q73-S73))</f>
        <v/>
      </c>
      <c r="V73" s="267" t="str">
        <f t="shared" si="4"/>
        <v/>
      </c>
    </row>
    <row r="74" spans="1:24" s="227" customFormat="1" x14ac:dyDescent="0.2">
      <c r="A74" s="634">
        <v>66</v>
      </c>
      <c r="B74" s="268" t="s">
        <v>327</v>
      </c>
      <c r="C74" s="269" t="s">
        <v>176</v>
      </c>
      <c r="D74" s="259" t="s">
        <v>342</v>
      </c>
      <c r="E74" s="261" t="s">
        <v>171</v>
      </c>
      <c r="F74" s="301" t="str">
        <f t="shared" si="7"/>
        <v/>
      </c>
      <c r="G74" s="271">
        <v>0.91659999999999997</v>
      </c>
      <c r="H74" s="297" t="s">
        <v>321</v>
      </c>
      <c r="I74" s="297" t="s">
        <v>343</v>
      </c>
      <c r="J74" s="243">
        <v>260</v>
      </c>
      <c r="K74" s="265">
        <v>0</v>
      </c>
      <c r="L74" s="266">
        <v>0.91449999999999998</v>
      </c>
      <c r="M74" s="266"/>
      <c r="N74" s="266">
        <v>0</v>
      </c>
      <c r="O74" s="208">
        <f t="shared" si="5"/>
        <v>0.99770892428540259</v>
      </c>
      <c r="P74" s="246">
        <f t="shared" si="6"/>
        <v>0.99770892428540259</v>
      </c>
      <c r="Q74" s="394"/>
      <c r="R74" s="395"/>
      <c r="S74" s="395"/>
      <c r="T74" s="395"/>
      <c r="U74" s="247" t="str">
        <f t="shared" si="8"/>
        <v/>
      </c>
      <c r="V74" s="267">
        <f t="shared" si="4"/>
        <v>35</v>
      </c>
      <c r="W74" s="209"/>
      <c r="X74" s="209"/>
    </row>
    <row r="75" spans="1:24" s="227" customFormat="1" ht="25.5" x14ac:dyDescent="0.2">
      <c r="A75" s="634">
        <v>67</v>
      </c>
      <c r="B75" s="268" t="s">
        <v>324</v>
      </c>
      <c r="C75" s="269" t="s">
        <v>176</v>
      </c>
      <c r="D75" s="259" t="s">
        <v>378</v>
      </c>
      <c r="E75" s="261" t="s">
        <v>171</v>
      </c>
      <c r="F75" s="301" t="str">
        <f t="shared" si="7"/>
        <v/>
      </c>
      <c r="G75" s="271">
        <v>0.93330000000000002</v>
      </c>
      <c r="H75" s="297" t="s">
        <v>321</v>
      </c>
      <c r="I75" s="297" t="s">
        <v>343</v>
      </c>
      <c r="J75" s="243">
        <v>260</v>
      </c>
      <c r="K75" s="265">
        <v>0</v>
      </c>
      <c r="L75" s="266">
        <v>2.2949000000000002</v>
      </c>
      <c r="M75" s="266">
        <v>1.0273000000000001</v>
      </c>
      <c r="N75" s="266">
        <v>0</v>
      </c>
      <c r="O75" s="208">
        <f t="shared" si="5"/>
        <v>3.559627129540341</v>
      </c>
      <c r="P75" s="246">
        <f t="shared" si="6"/>
        <v>3.559627129540341</v>
      </c>
      <c r="Q75" s="394"/>
      <c r="R75" s="395"/>
      <c r="S75" s="395"/>
      <c r="T75" s="395"/>
      <c r="U75" s="247" t="str">
        <f t="shared" si="8"/>
        <v/>
      </c>
      <c r="V75" s="267">
        <f t="shared" ref="V75:V78" si="9">IF(P75="","",IF(C75="Ne","",IF(G75="Ne treba raditi na predm.","",IF(U75=1,35,IF(O75&gt;1,40,IF(P75&gt;0.95,35,IF(P75&gt;0.9,30,IF(P75&gt;0.85,25,IF(P75&gt;0.8,20,IF(P75&gt;0.75,15,IF(P75&gt;0.7,10,IF(P75&gt;0.5,5,0))))))))))))</f>
        <v>40</v>
      </c>
      <c r="W75" s="209"/>
      <c r="X75" s="209"/>
    </row>
    <row r="76" spans="1:24" s="227" customFormat="1" x14ac:dyDescent="0.2">
      <c r="A76" s="634"/>
      <c r="B76" s="268"/>
      <c r="C76" s="269"/>
      <c r="D76" s="259"/>
      <c r="E76" s="261"/>
      <c r="F76" s="301" t="str">
        <f t="shared" si="7"/>
        <v/>
      </c>
      <c r="G76" s="271"/>
      <c r="H76" s="297"/>
      <c r="I76" s="297"/>
      <c r="J76" s="243">
        <v>260</v>
      </c>
      <c r="K76" s="265"/>
      <c r="L76" s="266"/>
      <c r="M76" s="266"/>
      <c r="N76" s="266"/>
      <c r="O76" s="208" t="str">
        <f t="shared" ref="O76:O78" si="10">IF(G76="","",IF(G76="Ne treba raditi na predm.",1+SUM(L76:N76),(SUM(L76:N76)/G76)))</f>
        <v/>
      </c>
      <c r="P76" s="246" t="str">
        <f t="shared" ref="P76:P78" si="11">IF(K76&gt;0,O76*(J76/(J76-K76)),O76)</f>
        <v/>
      </c>
      <c r="Q76" s="394"/>
      <c r="R76" s="395"/>
      <c r="S76" s="395"/>
      <c r="T76" s="395"/>
      <c r="U76" s="247" t="str">
        <f t="shared" si="8"/>
        <v/>
      </c>
      <c r="V76" s="267" t="str">
        <f t="shared" si="9"/>
        <v/>
      </c>
      <c r="W76" s="209"/>
      <c r="X76" s="209"/>
    </row>
    <row r="77" spans="1:24" s="227" customFormat="1" x14ac:dyDescent="0.2">
      <c r="A77" s="634"/>
      <c r="B77" s="268"/>
      <c r="C77" s="269"/>
      <c r="D77" s="259"/>
      <c r="E77" s="261"/>
      <c r="F77" s="301" t="str">
        <f t="shared" si="7"/>
        <v/>
      </c>
      <c r="G77" s="271"/>
      <c r="H77" s="297"/>
      <c r="I77" s="297"/>
      <c r="J77" s="243">
        <v>260</v>
      </c>
      <c r="K77" s="265"/>
      <c r="L77" s="266"/>
      <c r="M77" s="266"/>
      <c r="N77" s="266"/>
      <c r="O77" s="208" t="str">
        <f t="shared" si="10"/>
        <v/>
      </c>
      <c r="P77" s="246" t="str">
        <f t="shared" si="11"/>
        <v/>
      </c>
      <c r="Q77" s="394"/>
      <c r="R77" s="395"/>
      <c r="S77" s="395"/>
      <c r="T77" s="395"/>
      <c r="U77" s="247" t="str">
        <f t="shared" si="8"/>
        <v/>
      </c>
      <c r="V77" s="267" t="str">
        <f t="shared" si="9"/>
        <v/>
      </c>
      <c r="W77" s="209"/>
      <c r="X77" s="209"/>
    </row>
    <row r="78" spans="1:24" s="227" customFormat="1" ht="15.75" thickBot="1" x14ac:dyDescent="0.25">
      <c r="A78" s="635"/>
      <c r="B78" s="636"/>
      <c r="C78" s="637"/>
      <c r="D78" s="638"/>
      <c r="E78" s="639"/>
      <c r="F78" s="640" t="str">
        <f t="shared" si="7"/>
        <v/>
      </c>
      <c r="G78" s="641"/>
      <c r="H78" s="642"/>
      <c r="I78" s="642"/>
      <c r="J78" s="637">
        <v>260</v>
      </c>
      <c r="K78" s="643"/>
      <c r="L78" s="644"/>
      <c r="M78" s="644"/>
      <c r="N78" s="644"/>
      <c r="O78" s="645" t="str">
        <f t="shared" si="10"/>
        <v/>
      </c>
      <c r="P78" s="646" t="str">
        <f t="shared" si="11"/>
        <v/>
      </c>
      <c r="Q78" s="647"/>
      <c r="R78" s="648"/>
      <c r="S78" s="648"/>
      <c r="T78" s="648"/>
      <c r="U78" s="649" t="str">
        <f t="shared" si="8"/>
        <v/>
      </c>
      <c r="V78" s="650" t="str">
        <f t="shared" si="9"/>
        <v/>
      </c>
      <c r="W78" s="209"/>
      <c r="X78" s="209"/>
    </row>
    <row r="79" spans="1:24" s="401" customFormat="1" x14ac:dyDescent="0.25">
      <c r="A79" s="312"/>
      <c r="B79" s="313"/>
      <c r="C79" s="415"/>
      <c r="D79" s="313"/>
      <c r="E79" s="313"/>
      <c r="F79" s="314"/>
      <c r="G79" s="416"/>
      <c r="H79" s="417"/>
      <c r="I79" s="417"/>
      <c r="J79" s="418"/>
      <c r="K79" s="312"/>
      <c r="L79" s="315"/>
      <c r="M79" s="315"/>
      <c r="N79" s="315"/>
      <c r="O79" s="316" t="s">
        <v>179</v>
      </c>
      <c r="P79" s="651">
        <f>IF(P8="",IF(P9="","",AVERAGE(P8:P78)),AVERAGE(P8:P78))</f>
        <v>1.3172559112017255</v>
      </c>
      <c r="Q79" s="400">
        <f>SUM(Q8:Q78)</f>
        <v>0</v>
      </c>
      <c r="R79" s="400">
        <f t="shared" ref="R79:T79" si="12">SUM(R8:R78)</f>
        <v>0</v>
      </c>
      <c r="S79" s="400">
        <f t="shared" si="12"/>
        <v>0</v>
      </c>
      <c r="T79" s="400">
        <f t="shared" si="12"/>
        <v>0</v>
      </c>
      <c r="U79" s="475" t="str">
        <f>IF(Q79=0,"",R79/(Q79-S79))</f>
        <v/>
      </c>
      <c r="V79" s="476"/>
    </row>
    <row r="80" spans="1:24" s="401" customFormat="1" ht="15.75" thickBot="1" x14ac:dyDescent="0.3">
      <c r="A80" s="312"/>
      <c r="B80" s="313"/>
      <c r="C80" s="415"/>
      <c r="D80" s="313"/>
      <c r="E80" s="313"/>
      <c r="F80" s="314"/>
      <c r="G80" s="416"/>
      <c r="H80" s="417"/>
      <c r="I80" s="417"/>
      <c r="J80" s="418"/>
      <c r="K80" s="312"/>
      <c r="L80" s="315"/>
      <c r="M80" s="315"/>
      <c r="N80" s="315"/>
      <c r="O80" s="402" t="s">
        <v>252</v>
      </c>
      <c r="P80" s="652">
        <f>IF(P79="","",IF(P79&gt;1,20,IF(P79&gt;0.95,18,IF(P79&gt;0.9,15,IF(P79&gt;0.85,13,IF(P79&gt;0.8,10,IF(P79&gt;0.75,8,IF(P79&gt;0.7,5,IF(P79&gt;0.5,3,0)))))))))</f>
        <v>20</v>
      </c>
      <c r="Q80" s="400"/>
      <c r="R80" s="400"/>
      <c r="S80" s="400"/>
      <c r="T80" s="400"/>
      <c r="U80" s="475"/>
      <c r="V80" s="476"/>
    </row>
    <row r="81" spans="1:32" s="401" customFormat="1" x14ac:dyDescent="0.25">
      <c r="A81" s="312"/>
      <c r="B81" s="313"/>
      <c r="C81" s="415"/>
      <c r="D81" s="313"/>
      <c r="E81" s="313"/>
      <c r="F81" s="314"/>
      <c r="G81" s="416"/>
      <c r="H81" s="417"/>
      <c r="I81" s="417"/>
      <c r="J81" s="418"/>
      <c r="K81" s="312"/>
      <c r="L81" s="315"/>
      <c r="M81" s="315"/>
      <c r="N81" s="315"/>
      <c r="O81" s="402"/>
      <c r="P81" s="317"/>
      <c r="Q81" s="400"/>
      <c r="R81" s="400"/>
      <c r="S81" s="400"/>
      <c r="T81" s="400"/>
      <c r="U81" s="475"/>
      <c r="V81" s="476"/>
    </row>
    <row r="82" spans="1:32" s="401" customFormat="1" ht="15.75" thickBot="1" x14ac:dyDescent="0.3">
      <c r="A82" s="312"/>
      <c r="B82" s="313"/>
      <c r="C82" s="415"/>
      <c r="D82" s="313"/>
      <c r="E82" s="313"/>
      <c r="F82" s="314"/>
      <c r="G82" s="416"/>
      <c r="H82" s="417"/>
      <c r="I82" s="417"/>
      <c r="J82" s="418"/>
      <c r="K82" s="312"/>
      <c r="L82" s="315"/>
      <c r="M82" s="315"/>
      <c r="N82" s="315"/>
      <c r="O82" s="402"/>
      <c r="P82" s="317"/>
      <c r="Q82" s="400"/>
      <c r="R82" s="400"/>
      <c r="S82" s="400"/>
      <c r="T82" s="400"/>
      <c r="U82" s="475"/>
      <c r="V82" s="476"/>
    </row>
    <row r="83" spans="1:32" s="401" customFormat="1" x14ac:dyDescent="0.2">
      <c r="A83" s="604"/>
      <c r="B83" s="605"/>
      <c r="C83" s="606"/>
      <c r="D83" s="605"/>
      <c r="E83" s="605"/>
      <c r="F83" s="607"/>
      <c r="G83" s="608"/>
      <c r="H83" s="609"/>
      <c r="I83" s="609"/>
      <c r="J83" s="610"/>
      <c r="K83" s="611"/>
      <c r="L83" s="612"/>
      <c r="M83" s="612"/>
      <c r="N83" s="612"/>
      <c r="O83" s="613"/>
      <c r="P83" s="614"/>
      <c r="Q83" s="694" t="s">
        <v>192</v>
      </c>
      <c r="R83" s="694"/>
      <c r="S83" s="694"/>
      <c r="T83" s="694"/>
      <c r="U83" s="695"/>
      <c r="V83" s="476"/>
    </row>
    <row r="84" spans="1:32" s="401" customFormat="1" ht="63.75" x14ac:dyDescent="0.2">
      <c r="A84" s="692" t="s">
        <v>284</v>
      </c>
      <c r="B84" s="693"/>
      <c r="C84" s="693"/>
      <c r="D84" s="693"/>
      <c r="E84" s="693"/>
      <c r="F84" s="693"/>
      <c r="G84" s="693"/>
      <c r="H84" s="693"/>
      <c r="I84" s="693"/>
      <c r="J84" s="693"/>
      <c r="K84" s="693"/>
      <c r="L84" s="693"/>
      <c r="M84" s="693"/>
      <c r="N84" s="693"/>
      <c r="O84" s="693"/>
      <c r="P84" s="317"/>
      <c r="Q84" s="590" t="s">
        <v>193</v>
      </c>
      <c r="R84" s="590" t="s">
        <v>194</v>
      </c>
      <c r="S84" s="590" t="s">
        <v>195</v>
      </c>
      <c r="T84" s="590" t="s">
        <v>196</v>
      </c>
      <c r="U84" s="615" t="s">
        <v>197</v>
      </c>
      <c r="V84" s="476"/>
    </row>
    <row r="85" spans="1:32" s="401" customFormat="1" x14ac:dyDescent="0.2">
      <c r="A85" s="616"/>
      <c r="B85" s="313"/>
      <c r="C85" s="415"/>
      <c r="D85" s="313"/>
      <c r="E85" s="313"/>
      <c r="F85" s="314"/>
      <c r="G85" s="416"/>
      <c r="H85" s="417"/>
      <c r="I85" s="417"/>
      <c r="J85" s="418"/>
      <c r="K85" s="312"/>
      <c r="L85" s="315"/>
      <c r="M85" s="315"/>
      <c r="N85" s="315"/>
      <c r="O85" s="402"/>
      <c r="P85" s="317"/>
      <c r="Q85" s="395"/>
      <c r="R85" s="395"/>
      <c r="S85" s="395"/>
      <c r="T85" s="395"/>
      <c r="U85" s="247" t="str">
        <f>IF(Q85="","",R85/(Q85-S85))</f>
        <v/>
      </c>
      <c r="V85" s="476"/>
    </row>
    <row r="86" spans="1:32" s="401" customFormat="1" ht="15.75" thickBot="1" x14ac:dyDescent="0.3">
      <c r="A86" s="617"/>
      <c r="B86" s="618"/>
      <c r="C86" s="619"/>
      <c r="D86" s="618"/>
      <c r="E86" s="618"/>
      <c r="F86" s="620"/>
      <c r="G86" s="621"/>
      <c r="H86" s="622"/>
      <c r="I86" s="622"/>
      <c r="J86" s="623"/>
      <c r="K86" s="624"/>
      <c r="L86" s="625"/>
      <c r="M86" s="625"/>
      <c r="N86" s="625"/>
      <c r="O86" s="626"/>
      <c r="P86" s="627"/>
      <c r="Q86" s="628"/>
      <c r="R86" s="628"/>
      <c r="S86" s="628"/>
      <c r="T86" s="626" t="s">
        <v>244</v>
      </c>
      <c r="U86" s="629" t="str">
        <f>IF(U85="","",IF(U85&gt;0.95,18,IF(U85&gt;0.9,15,IF(U85&gt;0.85,13,IF(U85&gt;0.8,10,IF(U85&gt;0.75,8,IF(U85&gt;0.7,5,IF(U85&gt;0.5,3,0))))))))</f>
        <v/>
      </c>
      <c r="V86" s="476"/>
    </row>
    <row r="87" spans="1:32" s="401" customFormat="1" x14ac:dyDescent="0.2">
      <c r="A87" s="312"/>
      <c r="B87" s="313"/>
      <c r="C87" s="415"/>
      <c r="D87" s="313"/>
      <c r="E87" s="313"/>
      <c r="F87" s="314"/>
      <c r="G87" s="416"/>
      <c r="H87" s="417"/>
      <c r="I87" s="417"/>
      <c r="J87" s="418"/>
      <c r="K87" s="312"/>
      <c r="L87" s="315"/>
      <c r="M87" s="315"/>
      <c r="N87" s="315"/>
      <c r="P87" s="402"/>
      <c r="Q87" s="287"/>
      <c r="R87" s="287"/>
      <c r="S87" s="287"/>
      <c r="T87" s="287"/>
      <c r="AF87" s="474"/>
    </row>
    <row r="88" spans="1:32" s="401" customFormat="1" ht="15.75" thickBot="1" x14ac:dyDescent="0.25">
      <c r="A88" s="312"/>
      <c r="B88" s="313"/>
      <c r="C88" s="415"/>
      <c r="D88" s="313"/>
      <c r="E88" s="313"/>
      <c r="F88" s="314"/>
      <c r="G88" s="416"/>
      <c r="H88" s="417"/>
      <c r="I88" s="417"/>
      <c r="J88" s="418"/>
      <c r="K88" s="312"/>
      <c r="L88" s="315"/>
      <c r="M88" s="315"/>
      <c r="N88" s="315"/>
      <c r="P88" s="402"/>
      <c r="Q88" s="287"/>
      <c r="R88" s="287"/>
      <c r="S88" s="287"/>
      <c r="T88" s="287"/>
      <c r="AF88" s="474"/>
    </row>
    <row r="89" spans="1:32" s="227" customFormat="1" ht="33.75" customHeight="1" x14ac:dyDescent="0.25">
      <c r="A89" s="715" t="s">
        <v>306</v>
      </c>
      <c r="B89" s="716"/>
      <c r="C89" s="716"/>
      <c r="D89" s="716"/>
      <c r="E89" s="716"/>
      <c r="F89" s="716"/>
      <c r="G89" s="716"/>
      <c r="H89" s="716"/>
      <c r="I89" s="716"/>
      <c r="J89" s="716"/>
      <c r="K89" s="716"/>
      <c r="L89" s="716"/>
      <c r="M89" s="716"/>
      <c r="N89" s="716"/>
      <c r="O89" s="716"/>
      <c r="P89" s="716"/>
      <c r="Q89" s="716"/>
      <c r="R89" s="716"/>
      <c r="S89" s="716"/>
      <c r="T89" s="716"/>
      <c r="U89" s="716"/>
      <c r="V89" s="717"/>
      <c r="W89" s="209"/>
      <c r="X89" s="209"/>
    </row>
    <row r="90" spans="1:32" s="227" customFormat="1" ht="30" customHeight="1" x14ac:dyDescent="0.2">
      <c r="A90" s="653" t="s">
        <v>188</v>
      </c>
      <c r="B90" s="302"/>
      <c r="C90" s="303"/>
      <c r="D90" s="304"/>
      <c r="E90" s="303"/>
      <c r="F90" s="303"/>
      <c r="G90" s="305"/>
      <c r="H90" s="306"/>
      <c r="I90" s="306"/>
      <c r="J90" s="302"/>
      <c r="K90" s="554"/>
      <c r="L90" s="557"/>
      <c r="M90" s="557"/>
      <c r="N90" s="557"/>
      <c r="O90" s="555" t="s">
        <v>287</v>
      </c>
      <c r="P90" s="556">
        <f>P91+P92</f>
        <v>0</v>
      </c>
      <c r="Q90" s="553"/>
      <c r="R90" s="305"/>
      <c r="S90" s="305"/>
      <c r="T90" s="305"/>
      <c r="U90" s="305"/>
      <c r="V90" s="307"/>
      <c r="W90" s="209"/>
      <c r="X90" s="209"/>
    </row>
    <row r="91" spans="1:32" s="227" customFormat="1" x14ac:dyDescent="0.2">
      <c r="A91" s="713" t="s">
        <v>189</v>
      </c>
      <c r="B91" s="714"/>
      <c r="C91" s="272"/>
      <c r="D91" s="273"/>
      <c r="E91" s="231" t="s">
        <v>177</v>
      </c>
      <c r="F91" s="274"/>
      <c r="G91" s="242"/>
      <c r="H91" s="297"/>
      <c r="I91" s="297"/>
      <c r="J91" s="308"/>
      <c r="K91" s="275"/>
      <c r="L91" s="276"/>
      <c r="M91" s="276"/>
      <c r="N91" s="276"/>
      <c r="O91" s="208">
        <f>IF(G91="",0,IF(G91="Ne treba raditi na predm.",1+SUM(L91:N91),(SUM(L91:N91)/G91)))</f>
        <v>0</v>
      </c>
      <c r="P91" s="246">
        <f t="shared" ref="P91:P92" si="13">IF(K91&gt;0,O91*(J91/(J91-K91)),O91)</f>
        <v>0</v>
      </c>
      <c r="Q91" s="394"/>
      <c r="R91" s="395"/>
      <c r="S91" s="395"/>
      <c r="T91" s="395"/>
      <c r="U91" s="247" t="str">
        <f>IF(Q91="","",R91/(Q91-S91))</f>
        <v/>
      </c>
      <c r="V91" s="248">
        <f>IF(P91="","",IF(C91="Ne","",IF(G91="Ne treba raditi na predm.","",IF(U91=1,18,IF((O91+O92)&gt;1,20,IF((P91+P92)&gt;0.95,18,IF((P91+P92)&gt;0.9,15,IF((P91+P92)&gt;0.85,13,IF((P91+P92)&gt;0.8,10,IF((P91+P92)&gt;0.75,8,IF((P91+P92)&gt;0.7,5,IF((P91+P92)&gt;0.5,3,0))))))))))))</f>
        <v>0</v>
      </c>
    </row>
    <row r="92" spans="1:32" s="227" customFormat="1" x14ac:dyDescent="0.2">
      <c r="A92" s="713" t="s">
        <v>190</v>
      </c>
      <c r="B92" s="714"/>
      <c r="C92" s="272"/>
      <c r="D92" s="268"/>
      <c r="E92" s="277"/>
      <c r="F92" s="270" t="str">
        <f t="shared" ref="F92" si="14">IF(E92="Sudija",1,IF(E92="Stručni saradnik",1,""))</f>
        <v/>
      </c>
      <c r="G92" s="242"/>
      <c r="H92" s="297"/>
      <c r="I92" s="297"/>
      <c r="J92" s="308"/>
      <c r="K92" s="275"/>
      <c r="L92" s="276"/>
      <c r="M92" s="276"/>
      <c r="N92" s="276"/>
      <c r="O92" s="208">
        <f>IF(G92="",0,IF(G92="Ne treba raditi na predm.",1+SUM(L92:N92),(SUM(L92:N92)/G92)))</f>
        <v>0</v>
      </c>
      <c r="P92" s="246">
        <f t="shared" si="13"/>
        <v>0</v>
      </c>
      <c r="Q92" s="394"/>
      <c r="R92" s="395"/>
      <c r="S92" s="395"/>
      <c r="T92" s="395"/>
      <c r="U92" s="247" t="str">
        <f t="shared" ref="U92" si="15">IF(Q92="","",R92/(Q92-S92))</f>
        <v/>
      </c>
      <c r="V92" s="267">
        <f>IF(P92="","",IF(C92="Ne","",IF(G92="Ne treba raditi na predm.","",IF(U92=1,35,IF((O91+O92)&gt;1,40,IF((P91+P92)&gt;0.95,35,IF((P91+P92)&gt;0.9,30,IF((P91+P92)&gt;0.85,25,IF((P91+P92)&gt;0.8,20,IF((P91+P92)&gt;0.75,15,IF((P91+P92)&gt;0.7,10,IF((P91+P92)&gt;0.5,5,0))))))))))))</f>
        <v>0</v>
      </c>
    </row>
    <row r="93" spans="1:32" s="227" customFormat="1" ht="30" customHeight="1" x14ac:dyDescent="0.2">
      <c r="A93" s="653" t="s">
        <v>191</v>
      </c>
      <c r="B93" s="302"/>
      <c r="C93" s="303"/>
      <c r="D93" s="304"/>
      <c r="E93" s="303"/>
      <c r="F93" s="303"/>
      <c r="G93" s="305"/>
      <c r="H93" s="309"/>
      <c r="I93" s="309"/>
      <c r="J93" s="310"/>
      <c r="K93" s="303"/>
      <c r="L93" s="303"/>
      <c r="M93" s="303"/>
      <c r="N93" s="303"/>
      <c r="O93" s="555" t="s">
        <v>287</v>
      </c>
      <c r="P93" s="556">
        <f>P94+P95</f>
        <v>0</v>
      </c>
      <c r="Q93" s="305"/>
      <c r="R93" s="305"/>
      <c r="S93" s="305"/>
      <c r="T93" s="305"/>
      <c r="U93" s="305"/>
      <c r="V93" s="307"/>
      <c r="W93" s="209"/>
      <c r="X93" s="209"/>
    </row>
    <row r="94" spans="1:32" s="227" customFormat="1" x14ac:dyDescent="0.2">
      <c r="A94" s="713" t="s">
        <v>189</v>
      </c>
      <c r="B94" s="714"/>
      <c r="C94" s="272"/>
      <c r="D94" s="268"/>
      <c r="E94" s="277"/>
      <c r="F94" s="301" t="str">
        <f t="shared" ref="F94:F95" si="16">IF(E94="Sudija",1,IF(E94="Stručni saradnik",1,""))</f>
        <v/>
      </c>
      <c r="G94" s="263"/>
      <c r="H94" s="297"/>
      <c r="I94" s="297"/>
      <c r="J94" s="308"/>
      <c r="K94" s="275"/>
      <c r="L94" s="276"/>
      <c r="M94" s="276"/>
      <c r="N94" s="276"/>
      <c r="O94" s="208">
        <f>IF(G94="",0,IF(G94="Ne treba raditi na predm.",1+SUM(L94:N94),(SUM(L94:N94)/G94)))</f>
        <v>0</v>
      </c>
      <c r="P94" s="246">
        <f t="shared" ref="P94:P95" si="17">IF(K94&gt;0,O94*(J94/(J94-K94)),O94)</f>
        <v>0</v>
      </c>
      <c r="Q94" s="394"/>
      <c r="R94" s="395"/>
      <c r="S94" s="395"/>
      <c r="T94" s="395"/>
      <c r="U94" s="247" t="str">
        <f t="shared" ref="U94:U95" si="18">IF(Q94="","",R94/(Q94-S94))</f>
        <v/>
      </c>
      <c r="V94" s="267">
        <f>IF(P94="","",IF(C94="Ne","",IF(G94="Ne treba raditi na predm.","",IF(U94=1,35,IF((O94+O95)&gt;1,40,IF((P94+P95)&gt;0.95,35,IF((P94+P95)&gt;0.9,30,IF((P94+P95)&gt;0.85,25,IF((P94+P95)&gt;0.8,20,IF((P94+P95)&gt;0.75,15,IF((P94+P95)&gt;0.7,10,IF((P94+P95)&gt;0.5,5,0))))))))))))</f>
        <v>0</v>
      </c>
    </row>
    <row r="95" spans="1:32" s="227" customFormat="1" x14ac:dyDescent="0.2">
      <c r="A95" s="713" t="s">
        <v>190</v>
      </c>
      <c r="B95" s="714"/>
      <c r="C95" s="272"/>
      <c r="D95" s="268"/>
      <c r="E95" s="277"/>
      <c r="F95" s="301" t="str">
        <f t="shared" si="16"/>
        <v/>
      </c>
      <c r="G95" s="263"/>
      <c r="H95" s="297"/>
      <c r="I95" s="297"/>
      <c r="J95" s="308"/>
      <c r="K95" s="275"/>
      <c r="L95" s="276"/>
      <c r="M95" s="276"/>
      <c r="N95" s="276"/>
      <c r="O95" s="208">
        <f>IF(G95="",0,IF(G95="Ne treba raditi na predm.",1+SUM(L95:N95),(SUM(L95:N95)/G95)))</f>
        <v>0</v>
      </c>
      <c r="P95" s="246">
        <f t="shared" si="17"/>
        <v>0</v>
      </c>
      <c r="Q95" s="394"/>
      <c r="R95" s="395"/>
      <c r="S95" s="395"/>
      <c r="T95" s="395"/>
      <c r="U95" s="247" t="str">
        <f t="shared" si="18"/>
        <v/>
      </c>
      <c r="V95" s="267">
        <f>IF(P95="","",IF(C95="Ne","",IF(G95="Ne treba raditi na predm.","",IF(U95=1,35,IF((O94+O95)&gt;1,40,IF((P94+P95)&gt;0.95,35,IF((P94+P95)&gt;0.9,30,IF((P94+P95)&gt;0.85,25,IF((P94+P95)&gt;0.8,20,IF((P94+P95)&gt;0.75,15,IF((P94+P95)&gt;0.7,10,IF((P94+P95)&gt;0.5,5,0))))))))))))</f>
        <v>0</v>
      </c>
    </row>
    <row r="96" spans="1:32" s="227" customFormat="1" ht="30" customHeight="1" x14ac:dyDescent="0.2">
      <c r="A96" s="653" t="s">
        <v>191</v>
      </c>
      <c r="B96" s="302"/>
      <c r="C96" s="303"/>
      <c r="D96" s="304"/>
      <c r="E96" s="303"/>
      <c r="F96" s="303"/>
      <c r="G96" s="305"/>
      <c r="H96" s="309"/>
      <c r="I96" s="309"/>
      <c r="J96" s="310"/>
      <c r="K96" s="303"/>
      <c r="L96" s="303"/>
      <c r="M96" s="303"/>
      <c r="N96" s="303"/>
      <c r="O96" s="555" t="s">
        <v>287</v>
      </c>
      <c r="P96" s="556">
        <f>P97+P98</f>
        <v>0</v>
      </c>
      <c r="Q96" s="305"/>
      <c r="R96" s="305"/>
      <c r="S96" s="305"/>
      <c r="T96" s="305"/>
      <c r="U96" s="305"/>
      <c r="V96" s="307"/>
      <c r="W96" s="209"/>
      <c r="X96" s="209"/>
    </row>
    <row r="97" spans="1:24" s="227" customFormat="1" x14ac:dyDescent="0.2">
      <c r="A97" s="713" t="s">
        <v>189</v>
      </c>
      <c r="B97" s="714"/>
      <c r="C97" s="272"/>
      <c r="D97" s="268"/>
      <c r="E97" s="277"/>
      <c r="F97" s="301" t="str">
        <f t="shared" ref="F97:F98" si="19">IF(E97="Sudija",1,IF(E97="Stručni saradnik",1,""))</f>
        <v/>
      </c>
      <c r="G97" s="263"/>
      <c r="H97" s="297"/>
      <c r="I97" s="297"/>
      <c r="J97" s="308"/>
      <c r="K97" s="275"/>
      <c r="L97" s="276"/>
      <c r="M97" s="276"/>
      <c r="N97" s="276"/>
      <c r="O97" s="208">
        <f>IF(G97="",0,IF(G97="Ne treba raditi na predm.",1+SUM(L97:N97),(SUM(L97:N97)/G97)))</f>
        <v>0</v>
      </c>
      <c r="P97" s="246">
        <f t="shared" ref="P97:P98" si="20">IF(K97&gt;0,O97*(J97/(J97-K97)),O97)</f>
        <v>0</v>
      </c>
      <c r="Q97" s="394"/>
      <c r="R97" s="395"/>
      <c r="S97" s="395"/>
      <c r="T97" s="395"/>
      <c r="U97" s="247" t="str">
        <f t="shared" ref="U97:U98" si="21">IF(Q97="","",R97/(Q97-S97))</f>
        <v/>
      </c>
      <c r="V97" s="267">
        <f>IF(P97="","",IF(C97="Ne","",IF(G97="Ne treba raditi na predm.","",IF(U97=1,35,IF((O97+O98)&gt;1,40,IF((P97+P98)&gt;0.95,35,IF((P97+P98)&gt;0.9,30,IF((P97+P98)&gt;0.85,25,IF((P97+P98)&gt;0.8,20,IF((P97+P98)&gt;0.75,15,IF((P97+P98)&gt;0.7,10,IF((P97+P98)&gt;0.5,5,0))))))))))))</f>
        <v>0</v>
      </c>
    </row>
    <row r="98" spans="1:24" s="227" customFormat="1" x14ac:dyDescent="0.2">
      <c r="A98" s="713" t="s">
        <v>190</v>
      </c>
      <c r="B98" s="714"/>
      <c r="C98" s="272"/>
      <c r="D98" s="268"/>
      <c r="E98" s="277"/>
      <c r="F98" s="301" t="str">
        <f t="shared" si="19"/>
        <v/>
      </c>
      <c r="G98" s="263"/>
      <c r="H98" s="297"/>
      <c r="I98" s="297"/>
      <c r="J98" s="308"/>
      <c r="K98" s="275"/>
      <c r="L98" s="276"/>
      <c r="M98" s="276"/>
      <c r="N98" s="276"/>
      <c r="O98" s="208">
        <f>IF(G98="",0,IF(G98="Ne treba raditi na predm.",1+SUM(L98:N98),(SUM(L98:N98)/G98)))</f>
        <v>0</v>
      </c>
      <c r="P98" s="246">
        <f t="shared" si="20"/>
        <v>0</v>
      </c>
      <c r="Q98" s="394"/>
      <c r="R98" s="395"/>
      <c r="S98" s="395"/>
      <c r="T98" s="395"/>
      <c r="U98" s="247" t="str">
        <f t="shared" si="21"/>
        <v/>
      </c>
      <c r="V98" s="267">
        <f>IF(P98="","",IF(C98="Ne","",IF(G98="Ne treba raditi na predm.","",IF(U98=1,35,IF((O97+O98)&gt;1,40,IF((P97+P98)&gt;0.95,35,IF((P97+P98)&gt;0.9,30,IF((P97+P98)&gt;0.85,25,IF((P97+P98)&gt;0.8,20,IF((P97+P98)&gt;0.75,15,IF((P97+P98)&gt;0.7,10,IF((P97+P98)&gt;0.5,5,0))))))))))))</f>
        <v>0</v>
      </c>
    </row>
    <row r="99" spans="1:24" s="227" customFormat="1" ht="30" customHeight="1" x14ac:dyDescent="0.2">
      <c r="A99" s="653" t="s">
        <v>191</v>
      </c>
      <c r="B99" s="302"/>
      <c r="C99" s="303"/>
      <c r="D99" s="304"/>
      <c r="E99" s="303"/>
      <c r="F99" s="303"/>
      <c r="G99" s="305"/>
      <c r="H99" s="309"/>
      <c r="I99" s="309"/>
      <c r="J99" s="310"/>
      <c r="K99" s="303"/>
      <c r="L99" s="303"/>
      <c r="M99" s="303"/>
      <c r="N99" s="303"/>
      <c r="O99" s="555" t="s">
        <v>287</v>
      </c>
      <c r="P99" s="556">
        <f>P100+P101</f>
        <v>0</v>
      </c>
      <c r="Q99" s="305"/>
      <c r="R99" s="305"/>
      <c r="S99" s="305"/>
      <c r="T99" s="305"/>
      <c r="U99" s="305"/>
      <c r="V99" s="307"/>
      <c r="W99" s="209"/>
      <c r="X99" s="209"/>
    </row>
    <row r="100" spans="1:24" s="227" customFormat="1" x14ac:dyDescent="0.2">
      <c r="A100" s="713" t="s">
        <v>189</v>
      </c>
      <c r="B100" s="714"/>
      <c r="C100" s="272"/>
      <c r="D100" s="268"/>
      <c r="E100" s="277"/>
      <c r="F100" s="301" t="str">
        <f t="shared" si="7"/>
        <v/>
      </c>
      <c r="G100" s="263"/>
      <c r="H100" s="297"/>
      <c r="I100" s="297"/>
      <c r="J100" s="308"/>
      <c r="K100" s="275"/>
      <c r="L100" s="276"/>
      <c r="M100" s="276"/>
      <c r="N100" s="276"/>
      <c r="O100" s="208">
        <f>IF(G100="",0,IF(G100="Ne treba raditi na predm.",1+SUM(L100:N100),(SUM(L100:N100)/G100)))</f>
        <v>0</v>
      </c>
      <c r="P100" s="246">
        <f t="shared" ref="P100:P101" si="22">IF(K100&gt;0,O100*(J100/(J100-K100)),O100)</f>
        <v>0</v>
      </c>
      <c r="Q100" s="394"/>
      <c r="R100" s="395"/>
      <c r="S100" s="395"/>
      <c r="T100" s="395"/>
      <c r="U100" s="247" t="str">
        <f t="shared" ref="U100:U101" si="23">IF(Q100="","",R100/(Q100-S100))</f>
        <v/>
      </c>
      <c r="V100" s="267">
        <f>IF(P100="","",IF(C100="Ne","",IF(G100="Ne treba raditi na predm.","",IF(U100=1,35,IF((O100+O101)&gt;1,40,IF((P100+P101)&gt;0.95,35,IF((P100+P101)&gt;0.9,30,IF((P100+P101)&gt;0.85,25,IF((P100+P101)&gt;0.8,20,IF((P100+P101)&gt;0.75,15,IF((P100+P101)&gt;0.7,10,IF((P100+P101)&gt;0.5,5,0))))))))))))</f>
        <v>0</v>
      </c>
    </row>
    <row r="101" spans="1:24" s="227" customFormat="1" x14ac:dyDescent="0.2">
      <c r="A101" s="713" t="s">
        <v>190</v>
      </c>
      <c r="B101" s="714"/>
      <c r="C101" s="272"/>
      <c r="D101" s="268"/>
      <c r="E101" s="277"/>
      <c r="F101" s="301" t="str">
        <f t="shared" si="7"/>
        <v/>
      </c>
      <c r="G101" s="263"/>
      <c r="H101" s="297"/>
      <c r="I101" s="297"/>
      <c r="J101" s="308"/>
      <c r="K101" s="275"/>
      <c r="L101" s="276"/>
      <c r="M101" s="276"/>
      <c r="N101" s="276"/>
      <c r="O101" s="208">
        <f>IF(G101="",0,IF(G101="Ne treba raditi na predm.",1+SUM(L101:N101),(SUM(L101:N101)/G101)))</f>
        <v>0</v>
      </c>
      <c r="P101" s="246">
        <f t="shared" si="22"/>
        <v>0</v>
      </c>
      <c r="Q101" s="394"/>
      <c r="R101" s="395"/>
      <c r="S101" s="395"/>
      <c r="T101" s="395"/>
      <c r="U101" s="247" t="str">
        <f t="shared" si="23"/>
        <v/>
      </c>
      <c r="V101" s="267">
        <f>IF(P101="","",IF(C101="Ne","",IF(G101="Ne treba raditi na predm.","",IF(U101=1,35,IF((O100+O101)&gt;1,40,IF((P100+P101)&gt;0.95,35,IF((P100+P101)&gt;0.9,30,IF((P100+P101)&gt;0.85,25,IF((P100+P101)&gt;0.8,20,IF((P100+P101)&gt;0.75,15,IF((P100+P101)&gt;0.7,10,IF((P100+P101)&gt;0.5,5,0))))))))))))</f>
        <v>0</v>
      </c>
    </row>
    <row r="102" spans="1:24" s="227" customFormat="1" ht="30" customHeight="1" x14ac:dyDescent="0.2">
      <c r="A102" s="653" t="s">
        <v>191</v>
      </c>
      <c r="B102" s="302"/>
      <c r="C102" s="303"/>
      <c r="D102" s="304"/>
      <c r="E102" s="303"/>
      <c r="F102" s="303"/>
      <c r="G102" s="305"/>
      <c r="H102" s="309"/>
      <c r="I102" s="309"/>
      <c r="J102" s="310"/>
      <c r="K102" s="303"/>
      <c r="L102" s="303"/>
      <c r="M102" s="303"/>
      <c r="N102" s="303"/>
      <c r="O102" s="555" t="s">
        <v>287</v>
      </c>
      <c r="P102" s="556">
        <f>P103+P104</f>
        <v>0</v>
      </c>
      <c r="Q102" s="305"/>
      <c r="R102" s="305"/>
      <c r="S102" s="305"/>
      <c r="T102" s="305"/>
      <c r="U102" s="305"/>
      <c r="V102" s="307"/>
      <c r="W102" s="209"/>
      <c r="X102" s="209"/>
    </row>
    <row r="103" spans="1:24" s="227" customFormat="1" x14ac:dyDescent="0.2">
      <c r="A103" s="713" t="s">
        <v>189</v>
      </c>
      <c r="B103" s="714"/>
      <c r="C103" s="272"/>
      <c r="D103" s="268"/>
      <c r="E103" s="277"/>
      <c r="F103" s="301" t="str">
        <f t="shared" ref="F103:F104" si="24">IF(E103="Sudija",1,IF(E103="Stručni saradnik",1,""))</f>
        <v/>
      </c>
      <c r="G103" s="263"/>
      <c r="H103" s="297"/>
      <c r="I103" s="297"/>
      <c r="J103" s="308"/>
      <c r="K103" s="275"/>
      <c r="L103" s="276"/>
      <c r="M103" s="276"/>
      <c r="N103" s="276"/>
      <c r="O103" s="208">
        <f>IF(G103="",0,IF(G103="Ne treba raditi na predm.",1+SUM(L103:N103),(SUM(L103:N103)/G103)))</f>
        <v>0</v>
      </c>
      <c r="P103" s="246">
        <f t="shared" ref="P103:P104" si="25">IF(K103&gt;0,O103*(J103/(J103-K103)),O103)</f>
        <v>0</v>
      </c>
      <c r="Q103" s="394"/>
      <c r="R103" s="395"/>
      <c r="S103" s="395"/>
      <c r="T103" s="395"/>
      <c r="U103" s="247" t="str">
        <f t="shared" ref="U103:U104" si="26">IF(Q103="","",R103/(Q103-S103))</f>
        <v/>
      </c>
      <c r="V103" s="267">
        <f>IF(P103="","",IF(C103="Ne","",IF(G103="Ne treba raditi na predm.","",IF(U103=1,35,IF((O103+O104)&gt;1,40,IF((P103+P104)&gt;0.95,35,IF((P103+P104)&gt;0.9,30,IF((P103+P104)&gt;0.85,25,IF((P103+P104)&gt;0.8,20,IF((P103+P104)&gt;0.75,15,IF((P103+P104)&gt;0.7,10,IF((P103+P104)&gt;0.5,5,0))))))))))))</f>
        <v>0</v>
      </c>
    </row>
    <row r="104" spans="1:24" s="227" customFormat="1" x14ac:dyDescent="0.2">
      <c r="A104" s="713" t="s">
        <v>190</v>
      </c>
      <c r="B104" s="714"/>
      <c r="C104" s="272"/>
      <c r="D104" s="268"/>
      <c r="E104" s="277"/>
      <c r="F104" s="301" t="str">
        <f t="shared" si="24"/>
        <v/>
      </c>
      <c r="G104" s="263"/>
      <c r="H104" s="297"/>
      <c r="I104" s="297"/>
      <c r="J104" s="308"/>
      <c r="K104" s="275"/>
      <c r="L104" s="276"/>
      <c r="M104" s="276"/>
      <c r="N104" s="276"/>
      <c r="O104" s="208">
        <f>IF(G104="",0,IF(G104="Ne treba raditi na predm.",1+SUM(L104:N104),(SUM(L104:N104)/G104)))</f>
        <v>0</v>
      </c>
      <c r="P104" s="246">
        <f t="shared" si="25"/>
        <v>0</v>
      </c>
      <c r="Q104" s="394"/>
      <c r="R104" s="395"/>
      <c r="S104" s="395"/>
      <c r="T104" s="395"/>
      <c r="U104" s="247" t="str">
        <f t="shared" si="26"/>
        <v/>
      </c>
      <c r="V104" s="267">
        <f>IF(P104="","",IF(C104="Ne","",IF(G104="Ne treba raditi na predm.","",IF(U104=1,35,IF((O103+O104)&gt;1,40,IF((P103+P104)&gt;0.95,35,IF((P103+P104)&gt;0.9,30,IF((P103+P104)&gt;0.85,25,IF((P103+P104)&gt;0.8,20,IF((P103+P104)&gt;0.75,15,IF((P103+P104)&gt;0.7,10,IF((P103+P104)&gt;0.5,5,0))))))))))))</f>
        <v>0</v>
      </c>
    </row>
    <row r="105" spans="1:24" s="227" customFormat="1" ht="30" customHeight="1" x14ac:dyDescent="0.2">
      <c r="A105" s="653" t="s">
        <v>191</v>
      </c>
      <c r="B105" s="302"/>
      <c r="C105" s="303"/>
      <c r="D105" s="304"/>
      <c r="E105" s="303"/>
      <c r="F105" s="303"/>
      <c r="G105" s="305"/>
      <c r="H105" s="309"/>
      <c r="I105" s="309"/>
      <c r="J105" s="310"/>
      <c r="K105" s="303"/>
      <c r="L105" s="303"/>
      <c r="M105" s="303"/>
      <c r="N105" s="303"/>
      <c r="O105" s="555" t="s">
        <v>287</v>
      </c>
      <c r="P105" s="556">
        <f>P106+P107</f>
        <v>0</v>
      </c>
      <c r="Q105" s="305"/>
      <c r="R105" s="305"/>
      <c r="S105" s="305"/>
      <c r="T105" s="305"/>
      <c r="U105" s="305"/>
      <c r="V105" s="307"/>
      <c r="W105" s="209"/>
      <c r="X105" s="209"/>
    </row>
    <row r="106" spans="1:24" s="227" customFormat="1" x14ac:dyDescent="0.2">
      <c r="A106" s="713" t="s">
        <v>189</v>
      </c>
      <c r="B106" s="714"/>
      <c r="C106" s="272"/>
      <c r="D106" s="268"/>
      <c r="E106" s="277"/>
      <c r="F106" s="301" t="str">
        <f t="shared" ref="F106:F107" si="27">IF(E106="Sudija",1,IF(E106="Stručni saradnik",1,""))</f>
        <v/>
      </c>
      <c r="G106" s="263"/>
      <c r="H106" s="297"/>
      <c r="I106" s="297"/>
      <c r="J106" s="311"/>
      <c r="K106" s="275"/>
      <c r="L106" s="276"/>
      <c r="M106" s="276"/>
      <c r="N106" s="276"/>
      <c r="O106" s="208">
        <f>IF(G106="",0,IF(G106="Ne treba raditi na predm.",1+SUM(L106:N106),(SUM(L106:N106)/G106)))</f>
        <v>0</v>
      </c>
      <c r="P106" s="246">
        <f t="shared" ref="P106:P107" si="28">IF(K106&gt;0,O106*(J106/(J106-K106)),O106)</f>
        <v>0</v>
      </c>
      <c r="Q106" s="394"/>
      <c r="R106" s="395"/>
      <c r="S106" s="395"/>
      <c r="T106" s="395"/>
      <c r="U106" s="247" t="str">
        <f t="shared" ref="U106" si="29">IF(Q106="","",R106/(Q106-S106))</f>
        <v/>
      </c>
      <c r="V106" s="267">
        <f>IF(P106="","",IF(C106="Ne","",IF(G106="Ne treba raditi na predm.","",IF(U106=1,35,IF((O106+O107)&gt;1,40,IF((P106+P107)&gt;0.95,35,IF((P106+P107)&gt;0.9,30,IF((P106+P107)&gt;0.85,25,IF((P106+P107)&gt;0.8,20,IF((P106+P107)&gt;0.75,15,IF((P106+P107)&gt;0.7,10,IF((P106+P107)&gt;0.5,5,0))))))))))))</f>
        <v>0</v>
      </c>
    </row>
    <row r="107" spans="1:24" s="227" customFormat="1" x14ac:dyDescent="0.2">
      <c r="A107" s="713" t="s">
        <v>190</v>
      </c>
      <c r="B107" s="714"/>
      <c r="C107" s="272"/>
      <c r="D107" s="268"/>
      <c r="E107" s="277"/>
      <c r="F107" s="301" t="str">
        <f t="shared" si="27"/>
        <v/>
      </c>
      <c r="G107" s="263"/>
      <c r="H107" s="297"/>
      <c r="I107" s="297"/>
      <c r="J107" s="311"/>
      <c r="K107" s="275"/>
      <c r="L107" s="276"/>
      <c r="M107" s="276"/>
      <c r="N107" s="276"/>
      <c r="O107" s="208">
        <f>IF(G107="",0,IF(G107="Ne treba raditi na predm.",1+SUM(L107:N107),(SUM(L107:N107)/G107)))</f>
        <v>0</v>
      </c>
      <c r="P107" s="246">
        <f t="shared" si="28"/>
        <v>0</v>
      </c>
      <c r="Q107" s="394"/>
      <c r="R107" s="395"/>
      <c r="S107" s="395"/>
      <c r="T107" s="395"/>
      <c r="U107" s="247" t="str">
        <f>IF(Q107="","",R107/(Q107-S107))</f>
        <v/>
      </c>
      <c r="V107" s="267">
        <f>IF(P107="","",IF(C107="Ne","",IF(G107="Ne treba raditi na predm.","",IF(U107=1,35,IF((O106+O107)&gt;1,40,IF((P106+P107)&gt;0.95,35,IF((P106+P107)&gt;0.9,30,IF((P106+P107)&gt;0.85,25,IF((P106+P107)&gt;0.8,20,IF((P106+P107)&gt;0.75,15,IF((P106+P107)&gt;0.7,10,IF((P106+P107)&gt;0.5,5,0))))))))))))</f>
        <v>0</v>
      </c>
    </row>
    <row r="108" spans="1:24" s="227" customFormat="1" ht="30" customHeight="1" x14ac:dyDescent="0.2">
      <c r="A108" s="653" t="s">
        <v>191</v>
      </c>
      <c r="B108" s="302"/>
      <c r="C108" s="303"/>
      <c r="D108" s="304"/>
      <c r="E108" s="303"/>
      <c r="F108" s="303"/>
      <c r="G108" s="305"/>
      <c r="H108" s="309"/>
      <c r="I108" s="309"/>
      <c r="J108" s="310"/>
      <c r="K108" s="303"/>
      <c r="L108" s="303"/>
      <c r="M108" s="303"/>
      <c r="N108" s="303"/>
      <c r="O108" s="555" t="s">
        <v>287</v>
      </c>
      <c r="P108" s="556">
        <f>P109+P110</f>
        <v>0</v>
      </c>
      <c r="Q108" s="305"/>
      <c r="R108" s="305"/>
      <c r="S108" s="305"/>
      <c r="T108" s="305"/>
      <c r="U108" s="305"/>
      <c r="V108" s="307"/>
      <c r="W108" s="209"/>
      <c r="X108" s="209"/>
    </row>
    <row r="109" spans="1:24" s="227" customFormat="1" x14ac:dyDescent="0.2">
      <c r="A109" s="713" t="s">
        <v>189</v>
      </c>
      <c r="B109" s="714"/>
      <c r="C109" s="272"/>
      <c r="D109" s="268"/>
      <c r="E109" s="277"/>
      <c r="F109" s="301" t="str">
        <f t="shared" ref="F109:F110" si="30">IF(E109="Sudija",1,IF(E109="Stručni saradnik",1,""))</f>
        <v/>
      </c>
      <c r="G109" s="263"/>
      <c r="H109" s="297"/>
      <c r="I109" s="297"/>
      <c r="J109" s="311"/>
      <c r="K109" s="275"/>
      <c r="L109" s="276"/>
      <c r="M109" s="276"/>
      <c r="N109" s="276"/>
      <c r="O109" s="208">
        <f>IF(G109="",0,IF(G109="Ne treba raditi na predm.",1+SUM(L109:N109),(SUM(L109:N109)/G109)))</f>
        <v>0</v>
      </c>
      <c r="P109" s="246">
        <f t="shared" ref="P109:P110" si="31">IF(K109&gt;0,O109*(J109/(J109-K109)),O109)</f>
        <v>0</v>
      </c>
      <c r="Q109" s="394"/>
      <c r="R109" s="395"/>
      <c r="S109" s="395"/>
      <c r="T109" s="395"/>
      <c r="U109" s="247" t="str">
        <f t="shared" ref="U109" si="32">IF(Q109="","",R109/(Q109-S109))</f>
        <v/>
      </c>
      <c r="V109" s="267">
        <f>IF(P109="","",IF(C109="Ne","",IF(G109="Ne treba raditi na predm.","",IF(U109=1,35,IF((O109+O110)&gt;1,40,IF((P109+P110)&gt;0.95,35,IF((P109+P110)&gt;0.9,30,IF((P109+P110)&gt;0.85,25,IF((P109+P110)&gt;0.8,20,IF((P109+P110)&gt;0.75,15,IF((P109+P110)&gt;0.7,10,IF((P109+P110)&gt;0.5,5,0))))))))))))</f>
        <v>0</v>
      </c>
    </row>
    <row r="110" spans="1:24" s="227" customFormat="1" x14ac:dyDescent="0.2">
      <c r="A110" s="713" t="s">
        <v>190</v>
      </c>
      <c r="B110" s="714"/>
      <c r="C110" s="272"/>
      <c r="D110" s="268"/>
      <c r="E110" s="277"/>
      <c r="F110" s="301" t="str">
        <f t="shared" si="30"/>
        <v/>
      </c>
      <c r="G110" s="263"/>
      <c r="H110" s="297"/>
      <c r="I110" s="297"/>
      <c r="J110" s="311"/>
      <c r="K110" s="275"/>
      <c r="L110" s="276"/>
      <c r="M110" s="276"/>
      <c r="N110" s="276"/>
      <c r="O110" s="208">
        <f>IF(G110="",0,IF(G110="Ne treba raditi na predm.",1+SUM(L110:N110),(SUM(L110:N110)/G110)))</f>
        <v>0</v>
      </c>
      <c r="P110" s="246">
        <f t="shared" si="31"/>
        <v>0</v>
      </c>
      <c r="Q110" s="394"/>
      <c r="R110" s="395"/>
      <c r="S110" s="395"/>
      <c r="T110" s="395"/>
      <c r="U110" s="247" t="str">
        <f>IF(Q110="","",R110/(Q110-S110))</f>
        <v/>
      </c>
      <c r="V110" s="267">
        <f>IF(P110="","",IF(C110="Ne","",IF(G110="Ne treba raditi na predm.","",IF(U110=1,35,IF((O109+O110)&gt;1,40,IF((P109+P110)&gt;0.95,35,IF((P109+P110)&gt;0.9,30,IF((P109+P110)&gt;0.85,25,IF((P109+P110)&gt;0.8,20,IF((P109+P110)&gt;0.75,15,IF((P109+P110)&gt;0.7,10,IF((P109+P110)&gt;0.5,5,0))))))))))))</f>
        <v>0</v>
      </c>
    </row>
    <row r="111" spans="1:24" s="227" customFormat="1" ht="30" customHeight="1" x14ac:dyDescent="0.2">
      <c r="A111" s="653" t="s">
        <v>191</v>
      </c>
      <c r="B111" s="302"/>
      <c r="C111" s="303"/>
      <c r="D111" s="304"/>
      <c r="E111" s="303"/>
      <c r="F111" s="303"/>
      <c r="G111" s="305"/>
      <c r="H111" s="309"/>
      <c r="I111" s="309"/>
      <c r="J111" s="310"/>
      <c r="K111" s="303"/>
      <c r="L111" s="303"/>
      <c r="M111" s="303"/>
      <c r="N111" s="303"/>
      <c r="O111" s="555" t="s">
        <v>287</v>
      </c>
      <c r="P111" s="556">
        <f>P112+P113</f>
        <v>0</v>
      </c>
      <c r="Q111" s="305"/>
      <c r="R111" s="305"/>
      <c r="S111" s="305"/>
      <c r="T111" s="305"/>
      <c r="U111" s="305"/>
      <c r="V111" s="307"/>
      <c r="W111" s="209"/>
      <c r="X111" s="209"/>
    </row>
    <row r="112" spans="1:24" s="227" customFormat="1" x14ac:dyDescent="0.2">
      <c r="A112" s="713" t="s">
        <v>189</v>
      </c>
      <c r="B112" s="714"/>
      <c r="C112" s="272"/>
      <c r="D112" s="268"/>
      <c r="E112" s="277"/>
      <c r="F112" s="301" t="str">
        <f t="shared" ref="F112:F113" si="33">IF(E112="Sudija",1,IF(E112="Stručni saradnik",1,""))</f>
        <v/>
      </c>
      <c r="G112" s="263"/>
      <c r="H112" s="297"/>
      <c r="I112" s="297"/>
      <c r="J112" s="311"/>
      <c r="K112" s="275"/>
      <c r="L112" s="276"/>
      <c r="M112" s="276"/>
      <c r="N112" s="276"/>
      <c r="O112" s="208">
        <f>IF(G112="",0,IF(G112="Ne treba raditi na predm.",1+SUM(L112:N112),(SUM(L112:N112)/G112)))</f>
        <v>0</v>
      </c>
      <c r="P112" s="246">
        <f t="shared" ref="P112:P113" si="34">IF(K112&gt;0,O112*(J112/(J112-K112)),O112)</f>
        <v>0</v>
      </c>
      <c r="Q112" s="394"/>
      <c r="R112" s="395"/>
      <c r="S112" s="395"/>
      <c r="T112" s="395"/>
      <c r="U112" s="247" t="str">
        <f t="shared" ref="U112" si="35">IF(Q112="","",R112/(Q112-S112))</f>
        <v/>
      </c>
      <c r="V112" s="267">
        <f>IF(P112="","",IF(C112="Ne","",IF(G112="Ne treba raditi na predm.","",IF(U112=1,35,IF((O112+O113)&gt;1,40,IF((P112+P113)&gt;0.95,35,IF((P112+P113)&gt;0.9,30,IF((P112+P113)&gt;0.85,25,IF((P112+P113)&gt;0.8,20,IF((P112+P113)&gt;0.75,15,IF((P112+P113)&gt;0.7,10,IF((P112+P113)&gt;0.5,5,0))))))))))))</f>
        <v>0</v>
      </c>
    </row>
    <row r="113" spans="1:24" s="227" customFormat="1" x14ac:dyDescent="0.2">
      <c r="A113" s="713" t="s">
        <v>190</v>
      </c>
      <c r="B113" s="714"/>
      <c r="C113" s="272"/>
      <c r="D113" s="268"/>
      <c r="E113" s="277"/>
      <c r="F113" s="301" t="str">
        <f t="shared" si="33"/>
        <v/>
      </c>
      <c r="G113" s="263"/>
      <c r="H113" s="297"/>
      <c r="I113" s="297"/>
      <c r="J113" s="311"/>
      <c r="K113" s="275"/>
      <c r="L113" s="276"/>
      <c r="M113" s="276"/>
      <c r="N113" s="276"/>
      <c r="O113" s="208">
        <f>IF(G113="",0,IF(G113="Ne treba raditi na predm.",1+SUM(L113:N113),(SUM(L113:N113)/G113)))</f>
        <v>0</v>
      </c>
      <c r="P113" s="246">
        <f t="shared" si="34"/>
        <v>0</v>
      </c>
      <c r="Q113" s="394"/>
      <c r="R113" s="395"/>
      <c r="S113" s="395"/>
      <c r="T113" s="395"/>
      <c r="U113" s="247" t="str">
        <f>IF(Q113="","",R113/(Q113-S113))</f>
        <v/>
      </c>
      <c r="V113" s="267">
        <f>IF(P113="","",IF(C113="Ne","",IF(G113="Ne treba raditi na predm.","",IF(U113=1,35,IF((O112+O113)&gt;1,40,IF((P112+P113)&gt;0.95,35,IF((P112+P113)&gt;0.9,30,IF((P112+P113)&gt;0.85,25,IF((P112+P113)&gt;0.8,20,IF((P112+P113)&gt;0.75,15,IF((P112+P113)&gt;0.7,10,IF((P112+P113)&gt;0.5,5,0))))))))))))</f>
        <v>0</v>
      </c>
    </row>
    <row r="114" spans="1:24" s="227" customFormat="1" ht="30" customHeight="1" x14ac:dyDescent="0.2">
      <c r="A114" s="653" t="s">
        <v>191</v>
      </c>
      <c r="B114" s="302"/>
      <c r="C114" s="303"/>
      <c r="D114" s="304"/>
      <c r="E114" s="303"/>
      <c r="F114" s="303"/>
      <c r="G114" s="305"/>
      <c r="H114" s="309"/>
      <c r="I114" s="309"/>
      <c r="J114" s="310"/>
      <c r="K114" s="303"/>
      <c r="L114" s="303"/>
      <c r="M114" s="303"/>
      <c r="N114" s="303"/>
      <c r="O114" s="555" t="s">
        <v>287</v>
      </c>
      <c r="P114" s="556">
        <f>P115+P116</f>
        <v>0</v>
      </c>
      <c r="Q114" s="305"/>
      <c r="R114" s="305"/>
      <c r="S114" s="305"/>
      <c r="T114" s="305"/>
      <c r="U114" s="305"/>
      <c r="V114" s="307"/>
      <c r="W114" s="209"/>
      <c r="X114" s="209"/>
    </row>
    <row r="115" spans="1:24" s="227" customFormat="1" x14ac:dyDescent="0.2">
      <c r="A115" s="713" t="s">
        <v>189</v>
      </c>
      <c r="B115" s="714"/>
      <c r="C115" s="272"/>
      <c r="D115" s="268"/>
      <c r="E115" s="277"/>
      <c r="F115" s="301" t="str">
        <f t="shared" ref="F115:F116" si="36">IF(E115="Sudija",1,IF(E115="Stručni saradnik",1,""))</f>
        <v/>
      </c>
      <c r="G115" s="263"/>
      <c r="H115" s="297"/>
      <c r="I115" s="297"/>
      <c r="J115" s="311"/>
      <c r="K115" s="275"/>
      <c r="L115" s="276"/>
      <c r="M115" s="276"/>
      <c r="N115" s="276"/>
      <c r="O115" s="208">
        <f>IF(G115="",0,IF(G115="Ne treba raditi na predm.",1+SUM(L115:N115),(SUM(L115:N115)/G115)))</f>
        <v>0</v>
      </c>
      <c r="P115" s="246">
        <f t="shared" ref="P115:P116" si="37">IF(K115&gt;0,O115*(J115/(J115-K115)),O115)</f>
        <v>0</v>
      </c>
      <c r="Q115" s="394"/>
      <c r="R115" s="395"/>
      <c r="S115" s="395"/>
      <c r="T115" s="395"/>
      <c r="U115" s="247" t="str">
        <f t="shared" ref="U115" si="38">IF(Q115="","",R115/(Q115-S115))</f>
        <v/>
      </c>
      <c r="V115" s="267">
        <f>IF(P115="","",IF(C115="Ne","",IF(G115="Ne treba raditi na predm.","",IF(U115=1,35,IF((O115+O116)&gt;1,40,IF((P115+P116)&gt;0.95,35,IF((P115+P116)&gt;0.9,30,IF((P115+P116)&gt;0.85,25,IF((P115+P116)&gt;0.8,20,IF((P115+P116)&gt;0.75,15,IF((P115+P116)&gt;0.7,10,IF((P115+P116)&gt;0.5,5,0))))))))))))</f>
        <v>0</v>
      </c>
    </row>
    <row r="116" spans="1:24" s="227" customFormat="1" x14ac:dyDescent="0.2">
      <c r="A116" s="713" t="s">
        <v>190</v>
      </c>
      <c r="B116" s="714"/>
      <c r="C116" s="272"/>
      <c r="D116" s="268"/>
      <c r="E116" s="277"/>
      <c r="F116" s="301" t="str">
        <f t="shared" si="36"/>
        <v/>
      </c>
      <c r="G116" s="271"/>
      <c r="H116" s="297"/>
      <c r="I116" s="297"/>
      <c r="J116" s="311"/>
      <c r="K116" s="275"/>
      <c r="L116" s="276"/>
      <c r="M116" s="276"/>
      <c r="N116" s="276"/>
      <c r="O116" s="208">
        <f>IF(G116="",0,IF(G116="Ne treba raditi na predm.",1+SUM(L116:N116),(SUM(L116:N116)/G116)))</f>
        <v>0</v>
      </c>
      <c r="P116" s="246">
        <f t="shared" si="37"/>
        <v>0</v>
      </c>
      <c r="Q116" s="394"/>
      <c r="R116" s="395"/>
      <c r="S116" s="395"/>
      <c r="T116" s="395"/>
      <c r="U116" s="247" t="str">
        <f>IF(Q116="","",R116/(Q116-S116))</f>
        <v/>
      </c>
      <c r="V116" s="267">
        <f>IF(P116="","",IF(C116="Ne","",IF(G116="Ne treba raditi na predm.","",IF(U116=1,35,IF((O115+O116)&gt;1,40,IF((P115+P116)&gt;0.95,35,IF((P115+P116)&gt;0.9,30,IF((P115+P116)&gt;0.85,25,IF((P115+P116)&gt;0.8,20,IF((P115+P116)&gt;0.75,15,IF((P115+P116)&gt;0.7,10,IF((P115+P116)&gt;0.5,5,0))))))))))))</f>
        <v>0</v>
      </c>
    </row>
    <row r="117" spans="1:24" s="227" customFormat="1" ht="30" customHeight="1" x14ac:dyDescent="0.2">
      <c r="A117" s="653" t="s">
        <v>191</v>
      </c>
      <c r="B117" s="302"/>
      <c r="C117" s="303"/>
      <c r="D117" s="304"/>
      <c r="E117" s="303"/>
      <c r="F117" s="303"/>
      <c r="G117" s="305"/>
      <c r="H117" s="309"/>
      <c r="I117" s="309"/>
      <c r="J117" s="310"/>
      <c r="K117" s="303"/>
      <c r="L117" s="303"/>
      <c r="M117" s="303"/>
      <c r="N117" s="303"/>
      <c r="O117" s="555" t="s">
        <v>287</v>
      </c>
      <c r="P117" s="556">
        <f>P118+P119</f>
        <v>0</v>
      </c>
      <c r="Q117" s="305"/>
      <c r="R117" s="305"/>
      <c r="S117" s="305"/>
      <c r="T117" s="305"/>
      <c r="U117" s="305"/>
      <c r="V117" s="307"/>
      <c r="W117" s="209"/>
      <c r="X117" s="209"/>
    </row>
    <row r="118" spans="1:24" s="227" customFormat="1" x14ac:dyDescent="0.2">
      <c r="A118" s="713" t="s">
        <v>189</v>
      </c>
      <c r="B118" s="714"/>
      <c r="C118" s="272"/>
      <c r="D118" s="268"/>
      <c r="E118" s="277"/>
      <c r="F118" s="301" t="str">
        <f t="shared" ref="F118:F119" si="39">IF(E118="Sudija",1,IF(E118="Stručni saradnik",1,""))</f>
        <v/>
      </c>
      <c r="G118" s="263"/>
      <c r="H118" s="297"/>
      <c r="I118" s="297"/>
      <c r="J118" s="311"/>
      <c r="K118" s="275"/>
      <c r="L118" s="276"/>
      <c r="M118" s="276"/>
      <c r="N118" s="276"/>
      <c r="O118" s="208">
        <f>IF(G118="",0,IF(G118="Ne treba raditi na predm.",1+SUM(L118:N118),(SUM(L118:N118)/G118)))</f>
        <v>0</v>
      </c>
      <c r="P118" s="246">
        <f t="shared" ref="P118:P119" si="40">IF(K118&gt;0,O118*(J118/(J118-K118)),O118)</f>
        <v>0</v>
      </c>
      <c r="Q118" s="394"/>
      <c r="R118" s="395"/>
      <c r="S118" s="395"/>
      <c r="T118" s="395"/>
      <c r="U118" s="247" t="str">
        <f t="shared" ref="U118" si="41">IF(Q118="","",R118/(Q118-S118))</f>
        <v/>
      </c>
      <c r="V118" s="267">
        <f>IF(P118="","",IF(C118="Ne","",IF(G118="Ne treba raditi na predm.","",IF(U118=1,35,IF((O118+O119)&gt;1,40,IF((P118+P119)&gt;0.95,35,IF((P118+P119)&gt;0.9,30,IF((P118+P119)&gt;0.85,25,IF((P118+P119)&gt;0.8,20,IF((P118+P119)&gt;0.75,15,IF((P118+P119)&gt;0.7,10,IF((P118+P119)&gt;0.5,5,0))))))))))))</f>
        <v>0</v>
      </c>
    </row>
    <row r="119" spans="1:24" s="227" customFormat="1" ht="15.75" thickBot="1" x14ac:dyDescent="0.25">
      <c r="A119" s="718" t="s">
        <v>190</v>
      </c>
      <c r="B119" s="719"/>
      <c r="C119" s="654"/>
      <c r="D119" s="636"/>
      <c r="E119" s="655"/>
      <c r="F119" s="640" t="str">
        <f t="shared" si="39"/>
        <v/>
      </c>
      <c r="G119" s="641"/>
      <c r="H119" s="642"/>
      <c r="I119" s="642"/>
      <c r="J119" s="656"/>
      <c r="K119" s="657"/>
      <c r="L119" s="658"/>
      <c r="M119" s="658"/>
      <c r="N119" s="658"/>
      <c r="O119" s="645">
        <f>IF(G119="",0,IF(G119="Ne treba raditi na predm.",1+SUM(L119:N119),(SUM(L119:N119)/G119)))</f>
        <v>0</v>
      </c>
      <c r="P119" s="646">
        <f t="shared" si="40"/>
        <v>0</v>
      </c>
      <c r="Q119" s="647"/>
      <c r="R119" s="648"/>
      <c r="S119" s="648"/>
      <c r="T119" s="648"/>
      <c r="U119" s="649" t="str">
        <f>IF(Q119="","",R119/(Q119-S119))</f>
        <v/>
      </c>
      <c r="V119" s="650">
        <f>IF(P119="","",IF(C119="Ne","",IF(G119="Ne treba raditi na predm.","",IF(U119=1,35,IF((O118+O119)&gt;1,40,IF((P118+P119)&gt;0.95,35,IF((P118+P119)&gt;0.9,30,IF((P118+P119)&gt;0.85,25,IF((P118+P119)&gt;0.8,20,IF((P118+P119)&gt;0.75,15,IF((P118+P119)&gt;0.7,10,IF((P118+P119)&gt;0.5,5,0))))))))))))</f>
        <v>0</v>
      </c>
    </row>
    <row r="120" spans="1:24" s="286" customFormat="1" x14ac:dyDescent="0.25">
      <c r="A120" s="278"/>
      <c r="B120" s="279"/>
      <c r="C120" s="403"/>
      <c r="D120" s="403"/>
      <c r="E120" s="280"/>
      <c r="F120" s="280"/>
      <c r="G120" s="281"/>
      <c r="H120" s="281"/>
      <c r="I120" s="281"/>
      <c r="J120" s="282"/>
      <c r="K120" s="278"/>
      <c r="L120" s="283"/>
      <c r="M120" s="283"/>
      <c r="N120" s="283"/>
      <c r="O120" s="213"/>
      <c r="P120" s="284"/>
      <c r="Q120" s="284"/>
      <c r="R120" s="284"/>
      <c r="S120" s="284"/>
      <c r="T120" s="284"/>
      <c r="U120" s="284"/>
      <c r="V120" s="285"/>
      <c r="W120" s="212"/>
      <c r="X120" s="212"/>
    </row>
    <row r="121" spans="1:24" s="230" customFormat="1" ht="15" customHeight="1" x14ac:dyDescent="0.25">
      <c r="A121" s="405"/>
      <c r="B121" s="392"/>
      <c r="C121" s="419"/>
      <c r="D121" s="419"/>
      <c r="E121" s="419"/>
      <c r="F121" s="419"/>
      <c r="G121" s="419"/>
      <c r="H121" s="420"/>
      <c r="I121" s="420"/>
      <c r="J121" s="289"/>
      <c r="K121" s="289"/>
      <c r="L121" s="289"/>
      <c r="M121" s="289"/>
      <c r="N121" s="289"/>
      <c r="O121" s="289"/>
      <c r="P121" s="214"/>
      <c r="Q121" s="214"/>
      <c r="R121" s="404"/>
      <c r="S121" s="404"/>
      <c r="T121" s="404"/>
      <c r="U121" s="404"/>
    </row>
    <row r="122" spans="1:24" ht="66.75" customHeight="1" x14ac:dyDescent="0.25">
      <c r="B122" s="720" t="s">
        <v>286</v>
      </c>
      <c r="C122" s="720"/>
      <c r="D122" s="720"/>
      <c r="E122" s="720"/>
      <c r="F122" s="720"/>
      <c r="G122" s="720"/>
      <c r="H122" s="720"/>
      <c r="I122" s="720"/>
      <c r="J122" s="720"/>
      <c r="K122" s="720"/>
      <c r="L122" s="720"/>
      <c r="M122" s="720"/>
      <c r="N122" s="720"/>
      <c r="O122" s="720"/>
      <c r="P122" s="720"/>
      <c r="Q122" s="720"/>
      <c r="R122" s="720"/>
      <c r="S122" s="720"/>
      <c r="T122" s="720"/>
      <c r="U122" s="720"/>
    </row>
    <row r="123" spans="1:24" ht="15" customHeight="1" x14ac:dyDescent="0.25">
      <c r="B123" s="592"/>
      <c r="C123" s="592"/>
      <c r="D123" s="592"/>
      <c r="E123" s="592"/>
      <c r="F123" s="592"/>
      <c r="G123" s="592"/>
      <c r="H123" s="592"/>
      <c r="I123" s="592"/>
      <c r="J123" s="592"/>
      <c r="K123" s="592"/>
      <c r="L123" s="592"/>
      <c r="M123" s="592"/>
      <c r="N123" s="592"/>
      <c r="O123" s="592"/>
      <c r="P123" s="592"/>
      <c r="Q123" s="592"/>
      <c r="R123" s="592"/>
      <c r="S123" s="592"/>
      <c r="T123" s="592"/>
      <c r="U123" s="592"/>
    </row>
    <row r="124" spans="1:24" ht="15" customHeight="1" x14ac:dyDescent="0.25">
      <c r="B124" s="720" t="s">
        <v>299</v>
      </c>
      <c r="C124" s="720"/>
      <c r="D124" s="720"/>
      <c r="E124" s="720"/>
      <c r="F124" s="720"/>
      <c r="G124" s="720"/>
      <c r="H124" s="720"/>
      <c r="I124" s="720"/>
      <c r="J124" s="720"/>
      <c r="K124" s="720"/>
      <c r="L124" s="720"/>
      <c r="M124" s="720"/>
      <c r="N124" s="720"/>
      <c r="O124" s="720"/>
      <c r="P124" s="720"/>
      <c r="Q124" s="720"/>
      <c r="R124" s="720"/>
      <c r="S124" s="720"/>
      <c r="T124" s="720"/>
      <c r="U124" s="720"/>
    </row>
    <row r="125" spans="1:24" ht="15" customHeight="1" x14ac:dyDescent="0.25">
      <c r="B125" s="592"/>
      <c r="C125" s="592"/>
      <c r="D125" s="592"/>
      <c r="E125" s="592"/>
      <c r="F125" s="592"/>
      <c r="G125" s="592"/>
      <c r="H125" s="592"/>
      <c r="I125" s="592"/>
      <c r="J125" s="592"/>
      <c r="K125" s="592"/>
      <c r="L125" s="592"/>
      <c r="M125" s="592"/>
      <c r="N125" s="592"/>
      <c r="O125" s="592"/>
      <c r="P125" s="592"/>
      <c r="Q125" s="592"/>
      <c r="R125" s="592"/>
      <c r="S125" s="592"/>
      <c r="T125" s="592"/>
      <c r="U125" s="592"/>
    </row>
    <row r="126" spans="1:24" ht="30" customHeight="1" x14ac:dyDescent="0.25">
      <c r="B126" s="721" t="s">
        <v>303</v>
      </c>
      <c r="C126" s="721"/>
      <c r="D126" s="721"/>
      <c r="E126" s="721"/>
      <c r="F126" s="721"/>
      <c r="G126" s="721"/>
      <c r="H126" s="721"/>
      <c r="I126" s="721"/>
      <c r="J126" s="721"/>
      <c r="K126" s="721"/>
      <c r="L126" s="721"/>
      <c r="M126" s="721"/>
      <c r="N126" s="721"/>
      <c r="O126" s="721"/>
      <c r="P126" s="721"/>
      <c r="Q126" s="721"/>
      <c r="R126" s="721"/>
      <c r="S126" s="721"/>
      <c r="T126" s="721"/>
      <c r="U126" s="721"/>
    </row>
    <row r="127" spans="1:24" ht="30" customHeight="1" x14ac:dyDescent="0.25">
      <c r="B127" s="721"/>
      <c r="C127" s="721"/>
      <c r="D127" s="721"/>
      <c r="E127" s="721"/>
      <c r="F127" s="721"/>
      <c r="G127" s="721"/>
      <c r="H127" s="721"/>
      <c r="I127" s="721"/>
      <c r="J127" s="721"/>
      <c r="K127" s="721"/>
      <c r="L127" s="721"/>
      <c r="M127" s="721"/>
      <c r="N127" s="721"/>
      <c r="O127" s="721"/>
      <c r="P127" s="721"/>
      <c r="Q127" s="721"/>
      <c r="R127" s="721"/>
      <c r="S127" s="721"/>
      <c r="T127" s="721"/>
      <c r="U127" s="721"/>
    </row>
    <row r="128" spans="1:24" ht="15" customHeight="1" x14ac:dyDescent="0.25">
      <c r="B128" s="591"/>
      <c r="C128" s="591"/>
      <c r="D128" s="591"/>
      <c r="E128" s="591"/>
      <c r="F128" s="591"/>
      <c r="G128" s="591"/>
      <c r="H128" s="591"/>
      <c r="I128" s="591"/>
      <c r="J128" s="591"/>
      <c r="K128" s="591"/>
      <c r="L128" s="591"/>
      <c r="M128" s="591"/>
      <c r="N128" s="591"/>
      <c r="O128" s="591"/>
      <c r="P128" s="591"/>
      <c r="Q128" s="591"/>
      <c r="R128" s="591"/>
      <c r="S128" s="591"/>
      <c r="T128" s="591"/>
      <c r="U128" s="591"/>
    </row>
    <row r="129" spans="2:21" ht="15" customHeight="1" x14ac:dyDescent="0.25">
      <c r="B129" s="631" t="s">
        <v>285</v>
      </c>
      <c r="C129" s="630"/>
      <c r="D129" s="630"/>
      <c r="E129" s="630"/>
      <c r="F129" s="630"/>
      <c r="G129" s="630"/>
      <c r="H129" s="630"/>
      <c r="I129" s="630"/>
      <c r="J129" s="630"/>
      <c r="K129" s="630"/>
      <c r="L129" s="630"/>
      <c r="M129" s="630"/>
      <c r="N129" s="630"/>
      <c r="O129" s="630"/>
      <c r="P129" s="630"/>
      <c r="Q129" s="630"/>
      <c r="R129" s="630"/>
      <c r="S129" s="630"/>
      <c r="T129" s="630"/>
      <c r="U129" s="630"/>
    </row>
    <row r="130" spans="2:21" ht="15" customHeight="1" x14ac:dyDescent="0.25">
      <c r="B130" s="591"/>
      <c r="C130" s="591"/>
      <c r="D130" s="591"/>
      <c r="E130" s="591"/>
      <c r="F130" s="591"/>
      <c r="G130" s="591"/>
      <c r="H130" s="591"/>
      <c r="I130" s="591"/>
      <c r="J130" s="591"/>
      <c r="K130" s="591"/>
      <c r="L130" s="591"/>
      <c r="M130" s="591"/>
      <c r="N130" s="591"/>
      <c r="O130" s="591"/>
      <c r="P130" s="591"/>
      <c r="Q130" s="591"/>
      <c r="R130" s="591"/>
      <c r="S130" s="591"/>
      <c r="T130" s="591"/>
      <c r="U130" s="591"/>
    </row>
    <row r="131" spans="2:21" ht="15" customHeight="1" x14ac:dyDescent="0.25">
      <c r="B131" s="552" t="s">
        <v>311</v>
      </c>
    </row>
    <row r="132" spans="2:21" ht="15" customHeight="1" x14ac:dyDescent="0.25"/>
    <row r="133" spans="2:21" ht="15" customHeight="1" x14ac:dyDescent="0.25">
      <c r="B133" s="552" t="s">
        <v>313</v>
      </c>
    </row>
    <row r="134" spans="2:21" ht="15" customHeight="1" x14ac:dyDescent="0.25">
      <c r="B134" s="552"/>
    </row>
    <row r="135" spans="2:21" ht="15" customHeight="1" x14ac:dyDescent="0.25">
      <c r="B135" s="659" t="s">
        <v>315</v>
      </c>
    </row>
    <row r="136" spans="2:21" x14ac:dyDescent="0.25">
      <c r="B136" s="660" t="s">
        <v>300</v>
      </c>
    </row>
    <row r="137" spans="2:21" x14ac:dyDescent="0.25">
      <c r="B137" s="660" t="s">
        <v>301</v>
      </c>
    </row>
  </sheetData>
  <sheetProtection password="CCF6" sheet="1" objects="1" scenarios="1" insertRows="0"/>
  <mergeCells count="47">
    <mergeCell ref="A119:B119"/>
    <mergeCell ref="B122:U122"/>
    <mergeCell ref="B124:U124"/>
    <mergeCell ref="B126:U127"/>
    <mergeCell ref="A106:B106"/>
    <mergeCell ref="A112:B112"/>
    <mergeCell ref="A113:B113"/>
    <mergeCell ref="A115:B115"/>
    <mergeCell ref="A116:B116"/>
    <mergeCell ref="A118:B118"/>
    <mergeCell ref="Q5:U5"/>
    <mergeCell ref="M5:M6"/>
    <mergeCell ref="A107:B107"/>
    <mergeCell ref="A109:B109"/>
    <mergeCell ref="A110:B110"/>
    <mergeCell ref="A89:V89"/>
    <mergeCell ref="A91:B91"/>
    <mergeCell ref="A92:B92"/>
    <mergeCell ref="A94:B94"/>
    <mergeCell ref="A95:B95"/>
    <mergeCell ref="A104:B104"/>
    <mergeCell ref="A97:B97"/>
    <mergeCell ref="A98:B98"/>
    <mergeCell ref="A100:B100"/>
    <mergeCell ref="A101:B101"/>
    <mergeCell ref="A103:B103"/>
    <mergeCell ref="N5:N6"/>
    <mergeCell ref="O5:O6"/>
    <mergeCell ref="P5:P6"/>
    <mergeCell ref="K5:K6"/>
    <mergeCell ref="L5:L6"/>
    <mergeCell ref="A84:O84"/>
    <mergeCell ref="Q83:U83"/>
    <mergeCell ref="V5:V6"/>
    <mergeCell ref="A8:A9"/>
    <mergeCell ref="B8:B9"/>
    <mergeCell ref="C8:C9"/>
    <mergeCell ref="D8:D9"/>
    <mergeCell ref="G5:G6"/>
    <mergeCell ref="A5:A6"/>
    <mergeCell ref="B5:B6"/>
    <mergeCell ref="C5:C6"/>
    <mergeCell ref="D5:D6"/>
    <mergeCell ref="E5:E6"/>
    <mergeCell ref="F5:F6"/>
    <mergeCell ref="H5:I5"/>
    <mergeCell ref="J5:J6"/>
  </mergeCells>
  <conditionalFormatting sqref="I9 I15:I78">
    <cfRule type="expression" dxfId="51" priority="41">
      <formula>AND(G9=1,I9&gt;0,I9&lt;1)</formula>
    </cfRule>
  </conditionalFormatting>
  <conditionalFormatting sqref="G92 G79:G83 G85:G88">
    <cfRule type="expression" dxfId="50" priority="39">
      <formula>AND(F79=1,G79&gt;0,G79&lt;1)</formula>
    </cfRule>
  </conditionalFormatting>
  <conditionalFormatting sqref="H91:H92">
    <cfRule type="expression" dxfId="49" priority="37">
      <formula>AND(G91=1,H91&gt;0,H91&lt;1)</formula>
    </cfRule>
  </conditionalFormatting>
  <conditionalFormatting sqref="I91:I92">
    <cfRule type="expression" dxfId="48" priority="38">
      <formula>AND(G91=1,I91&gt;0,I91&lt;1)</formula>
    </cfRule>
  </conditionalFormatting>
  <conditionalFormatting sqref="H100:H101">
    <cfRule type="expression" dxfId="47" priority="35">
      <formula>AND(G100=1,H100&gt;0,H100&lt;1)</formula>
    </cfRule>
  </conditionalFormatting>
  <conditionalFormatting sqref="I100:I101">
    <cfRule type="expression" dxfId="46" priority="36">
      <formula>AND(G100=1,I100&gt;0,I100&lt;1)</formula>
    </cfRule>
  </conditionalFormatting>
  <conditionalFormatting sqref="H103:H104">
    <cfRule type="expression" dxfId="45" priority="33">
      <formula>AND(G103=1,H103&gt;0,H103&lt;1)</formula>
    </cfRule>
  </conditionalFormatting>
  <conditionalFormatting sqref="I103:I104">
    <cfRule type="expression" dxfId="44" priority="34">
      <formula>AND(G103=1,I103&gt;0,I103&lt;1)</formula>
    </cfRule>
  </conditionalFormatting>
  <conditionalFormatting sqref="H106:H107">
    <cfRule type="expression" dxfId="43" priority="31">
      <formula>AND(G106=1,H106&gt;0,H106&lt;1)</formula>
    </cfRule>
  </conditionalFormatting>
  <conditionalFormatting sqref="I106:I107">
    <cfRule type="expression" dxfId="42" priority="32">
      <formula>AND(G106=1,I106&gt;0,I106&lt;1)</formula>
    </cfRule>
  </conditionalFormatting>
  <conditionalFormatting sqref="G94:G95 G97:G98">
    <cfRule type="expression" dxfId="41" priority="30">
      <formula>AND(F94=1,G94&gt;0,G94&lt;1)</formula>
    </cfRule>
  </conditionalFormatting>
  <conditionalFormatting sqref="H94:H95">
    <cfRule type="expression" dxfId="40" priority="28">
      <formula>AND(G94=1,H94&gt;0,H94&lt;1)</formula>
    </cfRule>
  </conditionalFormatting>
  <conditionalFormatting sqref="I94:I95">
    <cfRule type="expression" dxfId="39" priority="29">
      <formula>AND(G94=1,I94&gt;0,I94&lt;1)</formula>
    </cfRule>
  </conditionalFormatting>
  <conditionalFormatting sqref="H97:H98">
    <cfRule type="expression" dxfId="38" priority="26">
      <formula>AND(G97=1,H97&gt;0,H97&lt;1)</formula>
    </cfRule>
  </conditionalFormatting>
  <conditionalFormatting sqref="I97:I98">
    <cfRule type="expression" dxfId="37" priority="27">
      <formula>AND(G97=1,I97&gt;0,I97&lt;1)</formula>
    </cfRule>
  </conditionalFormatting>
  <conditionalFormatting sqref="Q91:Q92">
    <cfRule type="cellIs" dxfId="36" priority="23" operator="notEqual">
      <formula>R91+S91+T91</formula>
    </cfRule>
  </conditionalFormatting>
  <conditionalFormatting sqref="Q106:Q107 Q103:Q104 Q100:Q101 Q97:Q98 Q94:Q95">
    <cfRule type="cellIs" dxfId="35" priority="22" operator="notEqual">
      <formula>R94+S94+T94</formula>
    </cfRule>
  </conditionalFormatting>
  <conditionalFormatting sqref="Q8:Q78">
    <cfRule type="cellIs" dxfId="34" priority="21" operator="notEqual">
      <formula>R8+S8+T8</formula>
    </cfRule>
  </conditionalFormatting>
  <conditionalFormatting sqref="G10:H10 H11:H13 G11:G73">
    <cfRule type="expression" dxfId="33" priority="19">
      <formula>AND(F10=1,G10&gt;0,G10&lt;1)</formula>
    </cfRule>
  </conditionalFormatting>
  <conditionalFormatting sqref="I10:I14">
    <cfRule type="expression" dxfId="32" priority="20">
      <formula>AND(G10=1,I10&gt;0,I10&lt;1)</formula>
    </cfRule>
  </conditionalFormatting>
  <conditionalFormatting sqref="G109:G110">
    <cfRule type="expression" dxfId="31" priority="18">
      <formula>AND(F109=1,G109&gt;0,G109&lt;1)</formula>
    </cfRule>
  </conditionalFormatting>
  <conditionalFormatting sqref="H109:H110">
    <cfRule type="expression" dxfId="30" priority="16">
      <formula>AND(G109=1,H109&gt;0,H109&lt;1)</formula>
    </cfRule>
  </conditionalFormatting>
  <conditionalFormatting sqref="I109:I110">
    <cfRule type="expression" dxfId="29" priority="17">
      <formula>AND(G109=1,I109&gt;0,I109&lt;1)</formula>
    </cfRule>
  </conditionalFormatting>
  <conditionalFormatting sqref="Q109:Q110">
    <cfRule type="cellIs" dxfId="28" priority="15" operator="notEqual">
      <formula>R109+S109+T109</formula>
    </cfRule>
  </conditionalFormatting>
  <conditionalFormatting sqref="G112:G113">
    <cfRule type="expression" dxfId="27" priority="14">
      <formula>AND(F112=1,G112&gt;0,G112&lt;1)</formula>
    </cfRule>
  </conditionalFormatting>
  <conditionalFormatting sqref="H112:H113">
    <cfRule type="expression" dxfId="26" priority="12">
      <formula>AND(G112=1,H112&gt;0,H112&lt;1)</formula>
    </cfRule>
  </conditionalFormatting>
  <conditionalFormatting sqref="I112:I113">
    <cfRule type="expression" dxfId="25" priority="13">
      <formula>AND(G112=1,I112&gt;0,I112&lt;1)</formula>
    </cfRule>
  </conditionalFormatting>
  <conditionalFormatting sqref="Q112:Q113">
    <cfRule type="cellIs" dxfId="24" priority="11" operator="notEqual">
      <formula>R112+S112+T112</formula>
    </cfRule>
  </conditionalFormatting>
  <conditionalFormatting sqref="G115">
    <cfRule type="expression" dxfId="23" priority="10">
      <formula>AND(F115=1,G115&gt;0,G115&lt;1)</formula>
    </cfRule>
  </conditionalFormatting>
  <conditionalFormatting sqref="H115:H116">
    <cfRule type="expression" dxfId="22" priority="8">
      <formula>AND(G115=1,H115&gt;0,H115&lt;1)</formula>
    </cfRule>
  </conditionalFormatting>
  <conditionalFormatting sqref="I115:I116">
    <cfRule type="expression" dxfId="21" priority="9">
      <formula>AND(G115=1,I115&gt;0,I115&lt;1)</formula>
    </cfRule>
  </conditionalFormatting>
  <conditionalFormatting sqref="Q115:Q116">
    <cfRule type="cellIs" dxfId="20" priority="7" operator="notEqual">
      <formula>R115+S115+T115</formula>
    </cfRule>
  </conditionalFormatting>
  <conditionalFormatting sqref="H118:H119">
    <cfRule type="expression" dxfId="19" priority="4">
      <formula>AND(G118=1,H118&gt;0,H118&lt;1)</formula>
    </cfRule>
  </conditionalFormatting>
  <conditionalFormatting sqref="I118:I119">
    <cfRule type="expression" dxfId="18" priority="5">
      <formula>AND(G118=1,I118&gt;0,I118&lt;1)</formula>
    </cfRule>
  </conditionalFormatting>
  <conditionalFormatting sqref="Q118:Q119">
    <cfRule type="cellIs" dxfId="17" priority="3" operator="notEqual">
      <formula>R118+S118+T118</formula>
    </cfRule>
  </conditionalFormatting>
  <conditionalFormatting sqref="G118">
    <cfRule type="expression" dxfId="16" priority="2">
      <formula>AND(F118=1,G118&gt;0,G118&lt;1)</formula>
    </cfRule>
  </conditionalFormatting>
  <conditionalFormatting sqref="Q85">
    <cfRule type="cellIs" dxfId="15" priority="1" operator="notEqual">
      <formula>R85+S85+T85</formula>
    </cfRule>
  </conditionalFormatting>
  <dataValidations count="6">
    <dataValidation type="list" allowBlank="1" showInputMessage="1" showErrorMessage="1" sqref="G8 G91">
      <formula1>$W$8:$AA$8</formula1>
    </dataValidation>
    <dataValidation type="list" allowBlank="1" showInputMessage="1" showErrorMessage="1" sqref="G115 G10:G73 G118 G112:G113 G109:G110 G106:G107 G97:G98 G92 G100:G101 G103:G104 G94:G95">
      <formula1>$W$7:$AB$7</formula1>
    </dataValidation>
    <dataValidation type="list" allowBlank="1" showInputMessage="1" showErrorMessage="1" sqref="C10:C78 C118:C119 C115:C116 C112:C113 C109:C110 C106:C107 C94:C95 C91:C92 C97:C98 C103:C104 C100:C101 C8">
      <formula1>$W$10:$X$10</formula1>
    </dataValidation>
    <dataValidation type="list" allowBlank="1" showInputMessage="1" showErrorMessage="1" sqref="E100:E101 E118:E119 E115:E116 E112:E113 E109:E110 E106:E107 E94:E95 E92 E103:E104 E97:E98 E10:E78">
      <formula1>$W$5:$Z$5</formula1>
    </dataValidation>
    <dataValidation type="list" allowBlank="1" showInputMessage="1" showErrorMessage="1" sqref="E79:E83 E85:E88">
      <formula1>$R$5:$U$5</formula1>
    </dataValidation>
    <dataValidation type="list" allowBlank="1" showInputMessage="1" showErrorMessage="1" sqref="C79:C83 C85:C88">
      <formula1>$R$10:$S$10</formula1>
    </dataValidation>
  </dataValidations>
  <hyperlinks>
    <hyperlink ref="B137" r:id="rId1"/>
    <hyperlink ref="B136" r:id="rId2"/>
  </hyperlinks>
  <pageMargins left="0.7" right="0.7" top="0.75" bottom="0.75" header="0.3" footer="0.3"/>
  <pageSetup paperSize="9" scale="19"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L68"/>
  <sheetViews>
    <sheetView showGridLines="0" view="pageBreakPreview" zoomScale="70" zoomScaleNormal="90" zoomScaleSheetLayoutView="70" workbookViewId="0">
      <pane ySplit="6" topLeftCell="A34" activePane="bottomLeft" state="frozen"/>
      <selection activeCell="E16" sqref="E16"/>
      <selection pane="bottomLeft" activeCell="F14" sqref="F14"/>
    </sheetView>
  </sheetViews>
  <sheetFormatPr defaultRowHeight="12.75" x14ac:dyDescent="0.2"/>
  <cols>
    <col min="1" max="1" width="27.140625" style="4" customWidth="1"/>
    <col min="2" max="2" width="13.140625" style="508" customWidth="1"/>
    <col min="3" max="3" width="12.7109375" style="508" customWidth="1"/>
    <col min="4" max="4" width="12.28515625" style="508" customWidth="1"/>
    <col min="5" max="5" width="11.85546875" style="508" customWidth="1"/>
    <col min="6" max="6" width="12.140625" style="508" customWidth="1"/>
    <col min="7" max="7" width="15" style="508" customWidth="1"/>
    <col min="8" max="8" width="11.28515625" style="508" customWidth="1"/>
    <col min="9" max="9" width="11.7109375" style="508" customWidth="1"/>
    <col min="10" max="10" width="12.28515625" style="4" customWidth="1"/>
    <col min="11" max="11" width="13.7109375" style="508" customWidth="1"/>
    <col min="12" max="16384" width="9.140625" style="4"/>
  </cols>
  <sheetData>
    <row r="1" spans="1:12" ht="22.5" customHeight="1" x14ac:dyDescent="0.25">
      <c r="A1" s="17" t="s">
        <v>129</v>
      </c>
      <c r="B1" s="505" t="str">
        <f>'Tabela I'!C1</f>
        <v>Općinski sud u Zenici</v>
      </c>
      <c r="C1" s="506"/>
      <c r="D1" s="507"/>
      <c r="F1" s="509"/>
      <c r="G1" s="509"/>
      <c r="H1" s="509"/>
      <c r="I1" s="510"/>
      <c r="J1" s="65"/>
    </row>
    <row r="2" spans="1:12" ht="22.5" customHeight="1" x14ac:dyDescent="0.25">
      <c r="A2" s="57" t="s">
        <v>66</v>
      </c>
      <c r="B2" s="511" t="str">
        <f>'Tabela I'!C2</f>
        <v>1.1.2017.- 31.12.2017.</v>
      </c>
      <c r="F2" s="509"/>
      <c r="G2" s="509"/>
      <c r="H2" s="509"/>
      <c r="I2" s="510"/>
      <c r="J2" s="81"/>
    </row>
    <row r="3" spans="1:12" s="83" customFormat="1" ht="18.75" customHeight="1" thickBot="1" x14ac:dyDescent="0.3">
      <c r="A3" s="82" t="s">
        <v>187</v>
      </c>
      <c r="B3" s="508"/>
      <c r="C3" s="508"/>
      <c r="D3" s="507"/>
      <c r="E3" s="507"/>
      <c r="F3" s="507"/>
      <c r="G3" s="507"/>
      <c r="H3" s="507"/>
      <c r="I3" s="508"/>
      <c r="J3" s="194"/>
      <c r="K3" s="550"/>
    </row>
    <row r="4" spans="1:12" ht="16.5" customHeight="1" x14ac:dyDescent="0.2">
      <c r="A4" s="734" t="s">
        <v>28</v>
      </c>
      <c r="B4" s="737" t="s">
        <v>144</v>
      </c>
      <c r="C4" s="744" t="s">
        <v>152</v>
      </c>
      <c r="D4" s="739" t="s">
        <v>50</v>
      </c>
      <c r="E4" s="750" t="s">
        <v>48</v>
      </c>
      <c r="F4" s="748" t="s">
        <v>90</v>
      </c>
      <c r="G4" s="741" t="s">
        <v>148</v>
      </c>
      <c r="H4" s="743" t="s">
        <v>49</v>
      </c>
      <c r="I4" s="748" t="s">
        <v>146</v>
      </c>
      <c r="J4" s="753" t="s">
        <v>145</v>
      </c>
      <c r="K4" s="746" t="s">
        <v>295</v>
      </c>
    </row>
    <row r="5" spans="1:12" ht="83.25" customHeight="1" x14ac:dyDescent="0.2">
      <c r="A5" s="735"/>
      <c r="B5" s="738"/>
      <c r="C5" s="745"/>
      <c r="D5" s="740"/>
      <c r="E5" s="751" t="s">
        <v>47</v>
      </c>
      <c r="F5" s="752"/>
      <c r="G5" s="742"/>
      <c r="H5" s="742"/>
      <c r="I5" s="749"/>
      <c r="J5" s="754"/>
      <c r="K5" s="747"/>
    </row>
    <row r="6" spans="1:12" ht="28.5" customHeight="1" thickBot="1" x14ac:dyDescent="0.25">
      <c r="A6" s="736"/>
      <c r="B6" s="512" t="s">
        <v>17</v>
      </c>
      <c r="C6" s="513" t="s">
        <v>153</v>
      </c>
      <c r="D6" s="514" t="s">
        <v>19</v>
      </c>
      <c r="E6" s="515" t="s">
        <v>27</v>
      </c>
      <c r="F6" s="515" t="s">
        <v>43</v>
      </c>
      <c r="G6" s="515" t="s">
        <v>45</v>
      </c>
      <c r="H6" s="515" t="s">
        <v>54</v>
      </c>
      <c r="I6" s="515" t="s">
        <v>151</v>
      </c>
      <c r="J6" s="191" t="s">
        <v>154</v>
      </c>
      <c r="K6" s="514" t="s">
        <v>133</v>
      </c>
      <c r="L6" s="4" t="s">
        <v>58</v>
      </c>
    </row>
    <row r="7" spans="1:12" ht="16.5" customHeight="1" thickBot="1" x14ac:dyDescent="0.3">
      <c r="A7" s="80" t="s">
        <v>29</v>
      </c>
      <c r="B7" s="509"/>
      <c r="C7" s="506"/>
      <c r="D7" s="509"/>
      <c r="E7" s="509"/>
      <c r="F7" s="509"/>
      <c r="G7" s="509"/>
      <c r="H7" s="509"/>
      <c r="I7" s="509"/>
      <c r="J7" s="79"/>
    </row>
    <row r="8" spans="1:12" ht="18" customHeight="1" x14ac:dyDescent="0.2">
      <c r="A8" s="84" t="s">
        <v>20</v>
      </c>
      <c r="B8" s="516">
        <v>754</v>
      </c>
      <c r="C8" s="517">
        <f>E8+F8+G8+H8+I8</f>
        <v>220</v>
      </c>
      <c r="D8" s="518">
        <v>0</v>
      </c>
      <c r="E8" s="519">
        <v>196</v>
      </c>
      <c r="F8" s="520">
        <v>17</v>
      </c>
      <c r="G8" s="520">
        <v>0</v>
      </c>
      <c r="H8" s="520">
        <v>3</v>
      </c>
      <c r="I8" s="520">
        <v>4</v>
      </c>
      <c r="J8" s="199">
        <f>IF(C8=0,"",0.75*((C8-H8-I8/2)/C8)+0.25*((B8-G8-H8-I8/2)/B8))</f>
        <v>0.98129672052085848</v>
      </c>
      <c r="K8" s="520">
        <v>0</v>
      </c>
    </row>
    <row r="9" spans="1:12" ht="18" customHeight="1" x14ac:dyDescent="0.2">
      <c r="A9" s="85" t="s">
        <v>24</v>
      </c>
      <c r="B9" s="521">
        <v>3687</v>
      </c>
      <c r="C9" s="522">
        <f>E9+F9+G9+H9+I9</f>
        <v>259</v>
      </c>
      <c r="D9" s="523">
        <v>0</v>
      </c>
      <c r="E9" s="524">
        <v>243</v>
      </c>
      <c r="F9" s="525">
        <v>10</v>
      </c>
      <c r="G9" s="525">
        <v>0</v>
      </c>
      <c r="H9" s="525">
        <v>6</v>
      </c>
      <c r="I9" s="525">
        <v>0</v>
      </c>
      <c r="J9" s="200">
        <f t="shared" ref="J9:J44" si="0">IF(C9=0,"",0.75*((C9-H9-I9/2)/C9)+0.25*((B9-G9-H9-I9/2)/B9))</f>
        <v>0.98221864780042167</v>
      </c>
      <c r="K9" s="525">
        <v>0</v>
      </c>
    </row>
    <row r="10" spans="1:12" ht="18" customHeight="1" x14ac:dyDescent="0.2">
      <c r="A10" s="86" t="s">
        <v>59</v>
      </c>
      <c r="B10" s="521">
        <v>627</v>
      </c>
      <c r="C10" s="522">
        <f>E10+F10+G10+H10+I10</f>
        <v>192</v>
      </c>
      <c r="D10" s="523">
        <v>0</v>
      </c>
      <c r="E10" s="524">
        <v>162</v>
      </c>
      <c r="F10" s="525">
        <v>24</v>
      </c>
      <c r="G10" s="525">
        <v>0</v>
      </c>
      <c r="H10" s="525">
        <v>3</v>
      </c>
      <c r="I10" s="525">
        <v>3</v>
      </c>
      <c r="J10" s="200">
        <f t="shared" si="0"/>
        <v>0.98062761662679421</v>
      </c>
      <c r="K10" s="525">
        <v>0</v>
      </c>
    </row>
    <row r="11" spans="1:12" ht="18" customHeight="1" x14ac:dyDescent="0.2">
      <c r="A11" s="87" t="s">
        <v>76</v>
      </c>
      <c r="B11" s="526">
        <v>1</v>
      </c>
      <c r="C11" s="522">
        <f>E11+F11+G11+H11+I11</f>
        <v>0</v>
      </c>
      <c r="D11" s="527">
        <v>0</v>
      </c>
      <c r="E11" s="528">
        <v>0</v>
      </c>
      <c r="F11" s="529">
        <v>0</v>
      </c>
      <c r="G11" s="529">
        <v>0</v>
      </c>
      <c r="H11" s="529">
        <v>0</v>
      </c>
      <c r="I11" s="529">
        <v>0</v>
      </c>
      <c r="J11" s="200" t="str">
        <f t="shared" si="0"/>
        <v/>
      </c>
      <c r="K11" s="529">
        <v>0</v>
      </c>
    </row>
    <row r="12" spans="1:12" ht="18" customHeight="1" thickBot="1" x14ac:dyDescent="0.25">
      <c r="A12" s="153" t="s">
        <v>92</v>
      </c>
      <c r="B12" s="530">
        <v>0</v>
      </c>
      <c r="C12" s="531">
        <f>E12+F12+G12+H12+I12</f>
        <v>0</v>
      </c>
      <c r="D12" s="532">
        <v>0</v>
      </c>
      <c r="E12" s="533">
        <v>0</v>
      </c>
      <c r="F12" s="534">
        <v>0</v>
      </c>
      <c r="G12" s="534">
        <v>0</v>
      </c>
      <c r="H12" s="534">
        <v>0</v>
      </c>
      <c r="I12" s="534">
        <v>0</v>
      </c>
      <c r="J12" s="201" t="str">
        <f t="shared" si="0"/>
        <v/>
      </c>
      <c r="K12" s="534">
        <v>0</v>
      </c>
    </row>
    <row r="13" spans="1:12" ht="17.100000000000001" customHeight="1" thickBot="1" x14ac:dyDescent="0.25">
      <c r="A13" s="88" t="s">
        <v>30</v>
      </c>
      <c r="B13" s="535"/>
      <c r="C13" s="535"/>
      <c r="D13" s="535"/>
      <c r="E13" s="535"/>
      <c r="F13" s="535"/>
      <c r="G13" s="535"/>
      <c r="H13" s="535"/>
      <c r="I13" s="535"/>
      <c r="J13" s="202"/>
      <c r="K13" s="535"/>
    </row>
    <row r="14" spans="1:12" ht="18" customHeight="1" x14ac:dyDescent="0.2">
      <c r="A14" s="36" t="s">
        <v>21</v>
      </c>
      <c r="B14" s="516">
        <v>339</v>
      </c>
      <c r="C14" s="517">
        <f t="shared" ref="C14:C19" si="1">E14+F14+G14+H14+I14</f>
        <v>101</v>
      </c>
      <c r="D14" s="518">
        <v>0</v>
      </c>
      <c r="E14" s="519">
        <v>86</v>
      </c>
      <c r="F14" s="520">
        <v>9</v>
      </c>
      <c r="G14" s="520">
        <v>0</v>
      </c>
      <c r="H14" s="520">
        <v>5</v>
      </c>
      <c r="I14" s="520">
        <v>1</v>
      </c>
      <c r="J14" s="199">
        <f t="shared" si="0"/>
        <v>0.95510236864394404</v>
      </c>
      <c r="K14" s="520">
        <v>0</v>
      </c>
    </row>
    <row r="15" spans="1:12" ht="18" customHeight="1" x14ac:dyDescent="0.2">
      <c r="A15" s="38" t="s">
        <v>25</v>
      </c>
      <c r="B15" s="521">
        <v>1139</v>
      </c>
      <c r="C15" s="522">
        <f t="shared" si="1"/>
        <v>87</v>
      </c>
      <c r="D15" s="523">
        <v>0</v>
      </c>
      <c r="E15" s="524">
        <v>85</v>
      </c>
      <c r="F15" s="525">
        <v>1</v>
      </c>
      <c r="G15" s="525">
        <v>0</v>
      </c>
      <c r="H15" s="525">
        <v>1</v>
      </c>
      <c r="I15" s="525">
        <v>0</v>
      </c>
      <c r="J15" s="200">
        <f t="shared" si="0"/>
        <v>0.99115981956344046</v>
      </c>
      <c r="K15" s="525">
        <v>0</v>
      </c>
    </row>
    <row r="16" spans="1:12" ht="18" customHeight="1" x14ac:dyDescent="0.2">
      <c r="A16" s="38" t="s">
        <v>32</v>
      </c>
      <c r="B16" s="521">
        <v>74</v>
      </c>
      <c r="C16" s="522">
        <f t="shared" si="1"/>
        <v>1</v>
      </c>
      <c r="D16" s="523">
        <v>0</v>
      </c>
      <c r="E16" s="524">
        <v>0</v>
      </c>
      <c r="F16" s="525">
        <v>0</v>
      </c>
      <c r="G16" s="525">
        <v>0</v>
      </c>
      <c r="H16" s="525">
        <v>1</v>
      </c>
      <c r="I16" s="525">
        <v>0</v>
      </c>
      <c r="J16" s="200">
        <f t="shared" si="0"/>
        <v>0.24662162162162163</v>
      </c>
      <c r="K16" s="525">
        <v>0</v>
      </c>
    </row>
    <row r="17" spans="1:11" ht="18" customHeight="1" x14ac:dyDescent="0.2">
      <c r="A17" s="38" t="s">
        <v>77</v>
      </c>
      <c r="B17" s="521">
        <v>0</v>
      </c>
      <c r="C17" s="522">
        <f t="shared" si="1"/>
        <v>0</v>
      </c>
      <c r="D17" s="523">
        <v>0</v>
      </c>
      <c r="E17" s="524">
        <v>0</v>
      </c>
      <c r="F17" s="525">
        <v>0</v>
      </c>
      <c r="G17" s="525">
        <v>0</v>
      </c>
      <c r="H17" s="525">
        <v>0</v>
      </c>
      <c r="I17" s="525">
        <v>0</v>
      </c>
      <c r="J17" s="200" t="str">
        <f t="shared" si="0"/>
        <v/>
      </c>
      <c r="K17" s="525">
        <v>0</v>
      </c>
    </row>
    <row r="18" spans="1:11" ht="18" customHeight="1" x14ac:dyDescent="0.2">
      <c r="A18" s="38" t="s">
        <v>31</v>
      </c>
      <c r="B18" s="521">
        <v>72</v>
      </c>
      <c r="C18" s="522">
        <f t="shared" si="1"/>
        <v>4</v>
      </c>
      <c r="D18" s="523">
        <v>0</v>
      </c>
      <c r="E18" s="524">
        <v>4</v>
      </c>
      <c r="F18" s="525">
        <v>0</v>
      </c>
      <c r="G18" s="525">
        <v>0</v>
      </c>
      <c r="H18" s="525">
        <v>0</v>
      </c>
      <c r="I18" s="525">
        <v>0</v>
      </c>
      <c r="J18" s="200">
        <f t="shared" si="0"/>
        <v>1</v>
      </c>
      <c r="K18" s="525">
        <v>0</v>
      </c>
    </row>
    <row r="19" spans="1:11" ht="18" customHeight="1" thickBot="1" x14ac:dyDescent="0.25">
      <c r="A19" s="153" t="s">
        <v>92</v>
      </c>
      <c r="B19" s="530">
        <v>0</v>
      </c>
      <c r="C19" s="531">
        <f t="shared" si="1"/>
        <v>0</v>
      </c>
      <c r="D19" s="532">
        <v>0</v>
      </c>
      <c r="E19" s="533">
        <v>0</v>
      </c>
      <c r="F19" s="534">
        <v>0</v>
      </c>
      <c r="G19" s="534">
        <v>0</v>
      </c>
      <c r="H19" s="534">
        <v>0</v>
      </c>
      <c r="I19" s="534">
        <v>0</v>
      </c>
      <c r="J19" s="201" t="str">
        <f t="shared" si="0"/>
        <v/>
      </c>
      <c r="K19" s="534">
        <v>0</v>
      </c>
    </row>
    <row r="20" spans="1:11" ht="17.100000000000001" customHeight="1" thickBot="1" x14ac:dyDescent="0.25">
      <c r="A20" s="88" t="s">
        <v>41</v>
      </c>
      <c r="B20" s="535"/>
      <c r="C20" s="535"/>
      <c r="D20" s="535"/>
      <c r="E20" s="535"/>
      <c r="F20" s="535"/>
      <c r="G20" s="535"/>
      <c r="H20" s="535"/>
      <c r="I20" s="535"/>
      <c r="J20" s="202"/>
      <c r="K20" s="535"/>
    </row>
    <row r="21" spans="1:11" ht="18" customHeight="1" x14ac:dyDescent="0.2">
      <c r="A21" s="40" t="s">
        <v>22</v>
      </c>
      <c r="B21" s="516">
        <v>399</v>
      </c>
      <c r="C21" s="517">
        <f t="shared" ref="C21:C32" si="2">E21+F21+G21+H21+I21</f>
        <v>105</v>
      </c>
      <c r="D21" s="518">
        <v>0</v>
      </c>
      <c r="E21" s="519">
        <v>97</v>
      </c>
      <c r="F21" s="520">
        <v>1</v>
      </c>
      <c r="G21" s="520">
        <v>0</v>
      </c>
      <c r="H21" s="520">
        <v>7</v>
      </c>
      <c r="I21" s="520">
        <v>0</v>
      </c>
      <c r="J21" s="199">
        <f t="shared" si="0"/>
        <v>0.94561403508771924</v>
      </c>
      <c r="K21" s="520">
        <v>0</v>
      </c>
    </row>
    <row r="22" spans="1:11" ht="18" customHeight="1" x14ac:dyDescent="0.2">
      <c r="A22" s="42" t="s">
        <v>33</v>
      </c>
      <c r="B22" s="536">
        <v>586</v>
      </c>
      <c r="C22" s="522">
        <f t="shared" si="2"/>
        <v>1</v>
      </c>
      <c r="D22" s="537">
        <v>0</v>
      </c>
      <c r="E22" s="538">
        <v>1</v>
      </c>
      <c r="F22" s="539">
        <v>0</v>
      </c>
      <c r="G22" s="539">
        <v>0</v>
      </c>
      <c r="H22" s="539">
        <v>0</v>
      </c>
      <c r="I22" s="539">
        <v>0</v>
      </c>
      <c r="J22" s="200">
        <f t="shared" si="0"/>
        <v>1</v>
      </c>
      <c r="K22" s="539">
        <v>0</v>
      </c>
    </row>
    <row r="23" spans="1:11" ht="18" customHeight="1" x14ac:dyDescent="0.2">
      <c r="A23" s="42" t="s">
        <v>34</v>
      </c>
      <c r="B23" s="536">
        <v>640</v>
      </c>
      <c r="C23" s="522">
        <f t="shared" si="2"/>
        <v>1</v>
      </c>
      <c r="D23" s="537">
        <v>0</v>
      </c>
      <c r="E23" s="538">
        <v>1</v>
      </c>
      <c r="F23" s="539">
        <v>0</v>
      </c>
      <c r="G23" s="539">
        <v>0</v>
      </c>
      <c r="H23" s="539">
        <v>0</v>
      </c>
      <c r="I23" s="539">
        <v>0</v>
      </c>
      <c r="J23" s="200">
        <f t="shared" si="0"/>
        <v>1</v>
      </c>
      <c r="K23" s="539">
        <v>0</v>
      </c>
    </row>
    <row r="24" spans="1:11" ht="18" customHeight="1" x14ac:dyDescent="0.2">
      <c r="A24" s="42" t="s">
        <v>78</v>
      </c>
      <c r="B24" s="536">
        <v>0</v>
      </c>
      <c r="C24" s="522">
        <f t="shared" si="2"/>
        <v>0</v>
      </c>
      <c r="D24" s="537">
        <v>0</v>
      </c>
      <c r="E24" s="538">
        <v>0</v>
      </c>
      <c r="F24" s="539">
        <v>0</v>
      </c>
      <c r="G24" s="539">
        <v>0</v>
      </c>
      <c r="H24" s="539">
        <v>0</v>
      </c>
      <c r="I24" s="539">
        <v>0</v>
      </c>
      <c r="J24" s="200" t="str">
        <f t="shared" si="0"/>
        <v/>
      </c>
      <c r="K24" s="539">
        <v>0</v>
      </c>
    </row>
    <row r="25" spans="1:11" ht="18" customHeight="1" x14ac:dyDescent="0.2">
      <c r="A25" s="42" t="s">
        <v>79</v>
      </c>
      <c r="B25" s="521">
        <v>243</v>
      </c>
      <c r="C25" s="522">
        <f t="shared" si="2"/>
        <v>0</v>
      </c>
      <c r="D25" s="523">
        <v>0</v>
      </c>
      <c r="E25" s="524">
        <v>0</v>
      </c>
      <c r="F25" s="525">
        <v>0</v>
      </c>
      <c r="G25" s="525">
        <v>0</v>
      </c>
      <c r="H25" s="525">
        <v>0</v>
      </c>
      <c r="I25" s="525">
        <v>0</v>
      </c>
      <c r="J25" s="200" t="str">
        <f t="shared" si="0"/>
        <v/>
      </c>
      <c r="K25" s="525">
        <v>0</v>
      </c>
    </row>
    <row r="26" spans="1:11" ht="18" customHeight="1" x14ac:dyDescent="0.2">
      <c r="A26" s="42" t="s">
        <v>26</v>
      </c>
      <c r="B26" s="521">
        <v>12</v>
      </c>
      <c r="C26" s="522">
        <f t="shared" si="2"/>
        <v>3</v>
      </c>
      <c r="D26" s="523">
        <v>0</v>
      </c>
      <c r="E26" s="524">
        <v>3</v>
      </c>
      <c r="F26" s="525">
        <v>0</v>
      </c>
      <c r="G26" s="525">
        <v>0</v>
      </c>
      <c r="H26" s="525">
        <v>0</v>
      </c>
      <c r="I26" s="525">
        <v>0</v>
      </c>
      <c r="J26" s="200">
        <f t="shared" si="0"/>
        <v>1</v>
      </c>
      <c r="K26" s="525">
        <v>0</v>
      </c>
    </row>
    <row r="27" spans="1:11" ht="18" customHeight="1" x14ac:dyDescent="0.2">
      <c r="A27" s="42" t="s">
        <v>35</v>
      </c>
      <c r="B27" s="521">
        <v>111</v>
      </c>
      <c r="C27" s="522">
        <f t="shared" si="2"/>
        <v>35</v>
      </c>
      <c r="D27" s="523">
        <v>0</v>
      </c>
      <c r="E27" s="524">
        <v>34</v>
      </c>
      <c r="F27" s="525">
        <v>0</v>
      </c>
      <c r="G27" s="525">
        <v>0</v>
      </c>
      <c r="H27" s="525">
        <v>1</v>
      </c>
      <c r="I27" s="525">
        <v>0</v>
      </c>
      <c r="J27" s="200">
        <f t="shared" si="0"/>
        <v>0.97631917631917631</v>
      </c>
      <c r="K27" s="525">
        <v>0</v>
      </c>
    </row>
    <row r="28" spans="1:11" ht="18" customHeight="1" x14ac:dyDescent="0.2">
      <c r="A28" s="42" t="s">
        <v>80</v>
      </c>
      <c r="B28" s="521">
        <v>0</v>
      </c>
      <c r="C28" s="522">
        <f t="shared" si="2"/>
        <v>0</v>
      </c>
      <c r="D28" s="523">
        <v>0</v>
      </c>
      <c r="E28" s="524">
        <v>0</v>
      </c>
      <c r="F28" s="525">
        <v>0</v>
      </c>
      <c r="G28" s="525">
        <v>0</v>
      </c>
      <c r="H28" s="525">
        <v>0</v>
      </c>
      <c r="I28" s="525">
        <v>0</v>
      </c>
      <c r="J28" s="200" t="str">
        <f t="shared" si="0"/>
        <v/>
      </c>
      <c r="K28" s="525">
        <v>0</v>
      </c>
    </row>
    <row r="29" spans="1:11" ht="18" customHeight="1" x14ac:dyDescent="0.2">
      <c r="A29" s="42" t="s">
        <v>40</v>
      </c>
      <c r="B29" s="521">
        <v>10</v>
      </c>
      <c r="C29" s="522">
        <f t="shared" si="2"/>
        <v>0</v>
      </c>
      <c r="D29" s="523">
        <v>0</v>
      </c>
      <c r="E29" s="524">
        <v>0</v>
      </c>
      <c r="F29" s="525">
        <v>0</v>
      </c>
      <c r="G29" s="525">
        <v>0</v>
      </c>
      <c r="H29" s="525">
        <v>0</v>
      </c>
      <c r="I29" s="525">
        <v>0</v>
      </c>
      <c r="J29" s="200" t="str">
        <f t="shared" si="0"/>
        <v/>
      </c>
      <c r="K29" s="525">
        <v>0</v>
      </c>
    </row>
    <row r="30" spans="1:11" ht="18" customHeight="1" x14ac:dyDescent="0.2">
      <c r="A30" s="42" t="s">
        <v>42</v>
      </c>
      <c r="B30" s="521">
        <v>148</v>
      </c>
      <c r="C30" s="522">
        <f t="shared" si="2"/>
        <v>22</v>
      </c>
      <c r="D30" s="523">
        <v>0</v>
      </c>
      <c r="E30" s="524">
        <v>22</v>
      </c>
      <c r="F30" s="525">
        <v>0</v>
      </c>
      <c r="G30" s="525">
        <v>0</v>
      </c>
      <c r="H30" s="525">
        <v>0</v>
      </c>
      <c r="I30" s="525">
        <v>0</v>
      </c>
      <c r="J30" s="200">
        <f t="shared" si="0"/>
        <v>1</v>
      </c>
      <c r="K30" s="525">
        <v>0</v>
      </c>
    </row>
    <row r="31" spans="1:11" ht="18" customHeight="1" x14ac:dyDescent="0.2">
      <c r="A31" s="42" t="s">
        <v>76</v>
      </c>
      <c r="B31" s="521">
        <v>0</v>
      </c>
      <c r="C31" s="522">
        <f t="shared" si="2"/>
        <v>0</v>
      </c>
      <c r="D31" s="523">
        <v>0</v>
      </c>
      <c r="E31" s="524">
        <v>0</v>
      </c>
      <c r="F31" s="525">
        <v>0</v>
      </c>
      <c r="G31" s="525">
        <v>0</v>
      </c>
      <c r="H31" s="525">
        <v>0</v>
      </c>
      <c r="I31" s="525">
        <v>0</v>
      </c>
      <c r="J31" s="200" t="str">
        <f t="shared" si="0"/>
        <v/>
      </c>
      <c r="K31" s="525">
        <v>0</v>
      </c>
    </row>
    <row r="32" spans="1:11" ht="18" customHeight="1" thickBot="1" x14ac:dyDescent="0.25">
      <c r="A32" s="33" t="s">
        <v>92</v>
      </c>
      <c r="B32" s="530">
        <v>0</v>
      </c>
      <c r="C32" s="531">
        <f t="shared" si="2"/>
        <v>0</v>
      </c>
      <c r="D32" s="532">
        <v>0</v>
      </c>
      <c r="E32" s="533">
        <v>0</v>
      </c>
      <c r="F32" s="534">
        <v>0</v>
      </c>
      <c r="G32" s="534">
        <v>0</v>
      </c>
      <c r="H32" s="534">
        <v>0</v>
      </c>
      <c r="I32" s="534">
        <v>0</v>
      </c>
      <c r="J32" s="201" t="str">
        <f t="shared" si="0"/>
        <v/>
      </c>
      <c r="K32" s="534">
        <v>0</v>
      </c>
    </row>
    <row r="33" spans="1:12" ht="17.100000000000001" customHeight="1" thickBot="1" x14ac:dyDescent="0.25">
      <c r="A33" s="88" t="s">
        <v>36</v>
      </c>
      <c r="B33" s="535"/>
      <c r="C33" s="535"/>
      <c r="D33" s="535"/>
      <c r="E33" s="535"/>
      <c r="F33" s="535"/>
      <c r="G33" s="535"/>
      <c r="H33" s="535"/>
      <c r="I33" s="535"/>
      <c r="J33" s="202"/>
      <c r="K33" s="535"/>
    </row>
    <row r="34" spans="1:12" ht="18" customHeight="1" x14ac:dyDescent="0.2">
      <c r="A34" s="89" t="s">
        <v>17</v>
      </c>
      <c r="B34" s="516">
        <v>21904</v>
      </c>
      <c r="C34" s="517">
        <f>E34+F34+G34+H34+I34</f>
        <v>200</v>
      </c>
      <c r="D34" s="518">
        <v>0</v>
      </c>
      <c r="E34" s="519">
        <v>181</v>
      </c>
      <c r="F34" s="520">
        <v>5</v>
      </c>
      <c r="G34" s="520">
        <v>0</v>
      </c>
      <c r="H34" s="520">
        <v>13</v>
      </c>
      <c r="I34" s="520">
        <v>1</v>
      </c>
      <c r="J34" s="199">
        <f t="shared" si="0"/>
        <v>0.94922091855368884</v>
      </c>
      <c r="K34" s="520">
        <v>0</v>
      </c>
    </row>
    <row r="35" spans="1:12" ht="18" customHeight="1" x14ac:dyDescent="0.2">
      <c r="A35" s="90" t="s">
        <v>23</v>
      </c>
      <c r="B35" s="521">
        <v>982</v>
      </c>
      <c r="C35" s="522">
        <f>E35+F35+G35+H35+I35</f>
        <v>20</v>
      </c>
      <c r="D35" s="523">
        <v>0</v>
      </c>
      <c r="E35" s="524">
        <v>20</v>
      </c>
      <c r="F35" s="525">
        <v>0</v>
      </c>
      <c r="G35" s="525">
        <v>0</v>
      </c>
      <c r="H35" s="525">
        <v>0</v>
      </c>
      <c r="I35" s="525">
        <v>0</v>
      </c>
      <c r="J35" s="200">
        <f t="shared" si="0"/>
        <v>1</v>
      </c>
      <c r="K35" s="525">
        <v>0</v>
      </c>
      <c r="L35" s="4" t="s">
        <v>58</v>
      </c>
    </row>
    <row r="36" spans="1:12" ht="18" customHeight="1" thickBot="1" x14ac:dyDescent="0.25">
      <c r="A36" s="91" t="s">
        <v>92</v>
      </c>
      <c r="B36" s="530">
        <v>0</v>
      </c>
      <c r="C36" s="531">
        <f>E36+F36+G36+H36+I36</f>
        <v>0</v>
      </c>
      <c r="D36" s="532">
        <v>0</v>
      </c>
      <c r="E36" s="533">
        <v>0</v>
      </c>
      <c r="F36" s="534">
        <v>0</v>
      </c>
      <c r="G36" s="534">
        <v>0</v>
      </c>
      <c r="H36" s="534">
        <v>0</v>
      </c>
      <c r="I36" s="534">
        <v>0</v>
      </c>
      <c r="J36" s="201" t="str">
        <f t="shared" si="0"/>
        <v/>
      </c>
      <c r="K36" s="534">
        <v>0</v>
      </c>
    </row>
    <row r="37" spans="1:12" s="5" customFormat="1" ht="17.100000000000001" customHeight="1" thickBot="1" x14ac:dyDescent="0.25">
      <c r="A37" s="88" t="s">
        <v>37</v>
      </c>
      <c r="B37" s="535"/>
      <c r="C37" s="535"/>
      <c r="D37" s="535"/>
      <c r="E37" s="535"/>
      <c r="F37" s="535"/>
      <c r="G37" s="535"/>
      <c r="H37" s="535"/>
      <c r="I37" s="535"/>
      <c r="J37" s="202"/>
      <c r="K37" s="535"/>
    </row>
    <row r="38" spans="1:12" ht="18" customHeight="1" x14ac:dyDescent="0.2">
      <c r="A38" s="89" t="s">
        <v>43</v>
      </c>
      <c r="B38" s="516">
        <v>133</v>
      </c>
      <c r="C38" s="517">
        <f>E38+F38+G38+H38+I38</f>
        <v>27</v>
      </c>
      <c r="D38" s="518">
        <v>0</v>
      </c>
      <c r="E38" s="519">
        <v>23</v>
      </c>
      <c r="F38" s="520">
        <v>1</v>
      </c>
      <c r="G38" s="520">
        <v>0</v>
      </c>
      <c r="H38" s="520">
        <v>3</v>
      </c>
      <c r="I38" s="520">
        <v>0</v>
      </c>
      <c r="J38" s="199">
        <f t="shared" si="0"/>
        <v>0.91102756892230574</v>
      </c>
      <c r="K38" s="520">
        <v>0</v>
      </c>
    </row>
    <row r="39" spans="1:12" ht="18" customHeight="1" x14ac:dyDescent="0.2">
      <c r="A39" s="92" t="s">
        <v>38</v>
      </c>
      <c r="B39" s="521">
        <v>1568</v>
      </c>
      <c r="C39" s="522">
        <f>E39+F39+G39+H39+I39</f>
        <v>5</v>
      </c>
      <c r="D39" s="523">
        <v>0</v>
      </c>
      <c r="E39" s="524">
        <v>5</v>
      </c>
      <c r="F39" s="525">
        <v>0</v>
      </c>
      <c r="G39" s="525">
        <v>0</v>
      </c>
      <c r="H39" s="525">
        <v>0</v>
      </c>
      <c r="I39" s="525">
        <v>0</v>
      </c>
      <c r="J39" s="200">
        <f t="shared" si="0"/>
        <v>1</v>
      </c>
      <c r="K39" s="525">
        <v>0</v>
      </c>
    </row>
    <row r="40" spans="1:12" ht="18" customHeight="1" thickBot="1" x14ac:dyDescent="0.25">
      <c r="A40" s="91" t="s">
        <v>92</v>
      </c>
      <c r="B40" s="530">
        <v>0</v>
      </c>
      <c r="C40" s="531">
        <f>E40+F40+G40+H40+I40</f>
        <v>0</v>
      </c>
      <c r="D40" s="532">
        <v>0</v>
      </c>
      <c r="E40" s="533">
        <v>0</v>
      </c>
      <c r="F40" s="534">
        <v>0</v>
      </c>
      <c r="G40" s="534">
        <v>0</v>
      </c>
      <c r="H40" s="534">
        <v>0</v>
      </c>
      <c r="I40" s="534">
        <v>0</v>
      </c>
      <c r="J40" s="201" t="str">
        <f t="shared" si="0"/>
        <v/>
      </c>
      <c r="K40" s="534">
        <v>0</v>
      </c>
    </row>
    <row r="41" spans="1:12" ht="18.75" customHeight="1" thickBot="1" x14ac:dyDescent="0.25">
      <c r="A41" s="93" t="s">
        <v>55</v>
      </c>
      <c r="B41" s="535"/>
      <c r="C41" s="535"/>
      <c r="D41" s="535"/>
      <c r="E41" s="535"/>
      <c r="F41" s="535"/>
      <c r="G41" s="535"/>
      <c r="H41" s="535"/>
      <c r="I41" s="535"/>
      <c r="J41" s="202"/>
      <c r="K41" s="535"/>
    </row>
    <row r="42" spans="1:12" ht="21" customHeight="1" thickBot="1" x14ac:dyDescent="0.25">
      <c r="A42" s="94" t="s">
        <v>11</v>
      </c>
      <c r="B42" s="540">
        <v>2182</v>
      </c>
      <c r="C42" s="517">
        <f>E42+F42+G42+H42+I42</f>
        <v>150</v>
      </c>
      <c r="D42" s="541">
        <v>0</v>
      </c>
      <c r="E42" s="542">
        <v>140</v>
      </c>
      <c r="F42" s="543">
        <v>8</v>
      </c>
      <c r="G42" s="543">
        <v>0</v>
      </c>
      <c r="H42" s="543">
        <v>1</v>
      </c>
      <c r="I42" s="543">
        <v>1</v>
      </c>
      <c r="J42" s="203">
        <f t="shared" si="0"/>
        <v>0.99232813932172315</v>
      </c>
      <c r="K42" s="543">
        <v>0</v>
      </c>
    </row>
    <row r="43" spans="1:12" s="5" customFormat="1" ht="3" customHeight="1" thickBot="1" x14ac:dyDescent="0.25">
      <c r="B43" s="535"/>
      <c r="C43" s="535"/>
      <c r="D43" s="535"/>
      <c r="E43" s="535"/>
      <c r="F43" s="535"/>
      <c r="G43" s="535"/>
      <c r="H43" s="535"/>
      <c r="I43" s="535"/>
      <c r="J43" s="202"/>
      <c r="K43" s="535"/>
    </row>
    <row r="44" spans="1:12" ht="28.5" customHeight="1" thickBot="1" x14ac:dyDescent="0.25">
      <c r="A44" s="95" t="s">
        <v>44</v>
      </c>
      <c r="B44" s="540">
        <v>1342</v>
      </c>
      <c r="C44" s="517">
        <f>E44+F44+G44+H44+I44</f>
        <v>0</v>
      </c>
      <c r="D44" s="541"/>
      <c r="E44" s="542"/>
      <c r="F44" s="543"/>
      <c r="G44" s="543"/>
      <c r="H44" s="543"/>
      <c r="I44" s="543"/>
      <c r="J44" s="203" t="str">
        <f t="shared" si="0"/>
        <v/>
      </c>
      <c r="K44" s="543"/>
    </row>
    <row r="45" spans="1:12" s="5" customFormat="1" ht="3" customHeight="1" thickBot="1" x14ac:dyDescent="0.25">
      <c r="B45" s="535"/>
      <c r="C45" s="535"/>
      <c r="D45" s="535"/>
      <c r="E45" s="535"/>
      <c r="F45" s="535"/>
      <c r="G45" s="535"/>
      <c r="H45" s="535"/>
      <c r="I45" s="535"/>
      <c r="J45" s="202"/>
      <c r="K45" s="535"/>
    </row>
    <row r="46" spans="1:12" s="67" customFormat="1" ht="21.95" customHeight="1" thickBot="1" x14ac:dyDescent="0.3">
      <c r="A46" s="96" t="s">
        <v>53</v>
      </c>
      <c r="B46" s="560">
        <f t="shared" ref="B46:I46" si="3">SUM(B8:B12)+SUM(B14:B19)+SUM(B21:B32)+SUM(B34:B36)+SUM(B38:B40)+B42+B44</f>
        <v>36953</v>
      </c>
      <c r="C46" s="544">
        <f t="shared" si="3"/>
        <v>1433</v>
      </c>
      <c r="D46" s="545">
        <f t="shared" si="3"/>
        <v>0</v>
      </c>
      <c r="E46" s="546">
        <f t="shared" si="3"/>
        <v>1303</v>
      </c>
      <c r="F46" s="547">
        <f t="shared" si="3"/>
        <v>76</v>
      </c>
      <c r="G46" s="547">
        <f t="shared" si="3"/>
        <v>0</v>
      </c>
      <c r="H46" s="547">
        <f t="shared" si="3"/>
        <v>44</v>
      </c>
      <c r="I46" s="547">
        <f t="shared" si="3"/>
        <v>10</v>
      </c>
      <c r="J46" s="204">
        <f t="shared" ref="J46" si="4">IF(C46=0,"",0.75*((C46-H46-I46/2)/C46)+0.25*((B46-G46-H46-I46/2)/B46))</f>
        <v>0.97402299886831212</v>
      </c>
      <c r="K46" s="547">
        <f>SUM(K8:K12)+SUM(K14:K19)+SUM(K21:K32)+SUM(K34:K36)+SUM(K38:K40)+K42+K44</f>
        <v>0</v>
      </c>
    </row>
    <row r="47" spans="1:12" ht="14.25" customHeight="1" thickBot="1" x14ac:dyDescent="0.25">
      <c r="A47" s="558"/>
      <c r="B47" s="548"/>
      <c r="C47" s="548"/>
      <c r="D47" s="548"/>
      <c r="E47" s="548"/>
      <c r="F47" s="548"/>
      <c r="G47" s="548"/>
      <c r="H47" s="548"/>
      <c r="I47" s="548"/>
      <c r="J47" s="192"/>
      <c r="K47" s="548"/>
    </row>
    <row r="48" spans="1:12" ht="21" customHeight="1" thickBot="1" x14ac:dyDescent="0.3">
      <c r="A48" s="96" t="s">
        <v>288</v>
      </c>
      <c r="B48" s="561">
        <v>32434</v>
      </c>
      <c r="C48" s="724" t="s">
        <v>289</v>
      </c>
      <c r="D48" s="724"/>
      <c r="E48" s="724"/>
      <c r="F48" s="724"/>
      <c r="G48" s="724"/>
      <c r="H48" s="724"/>
      <c r="I48" s="724"/>
      <c r="J48" s="724"/>
      <c r="K48" s="725"/>
    </row>
    <row r="49" spans="1:11" ht="21.75" customHeight="1" x14ac:dyDescent="0.2">
      <c r="A49" s="722" t="s">
        <v>290</v>
      </c>
      <c r="B49" s="722"/>
      <c r="C49" s="726"/>
      <c r="D49" s="727"/>
      <c r="E49" s="727"/>
      <c r="F49" s="727"/>
      <c r="G49" s="727"/>
      <c r="H49" s="727"/>
      <c r="I49" s="727"/>
      <c r="J49" s="727"/>
      <c r="K49" s="728"/>
    </row>
    <row r="50" spans="1:11" ht="21.75" customHeight="1" x14ac:dyDescent="0.2">
      <c r="A50" s="723"/>
      <c r="B50" s="723"/>
      <c r="C50" s="726"/>
      <c r="D50" s="727"/>
      <c r="E50" s="727"/>
      <c r="F50" s="727"/>
      <c r="G50" s="727"/>
      <c r="H50" s="727"/>
      <c r="I50" s="727"/>
      <c r="J50" s="727"/>
      <c r="K50" s="728"/>
    </row>
    <row r="51" spans="1:11" ht="21.75" customHeight="1" x14ac:dyDescent="0.2">
      <c r="A51" s="723"/>
      <c r="B51" s="723"/>
      <c r="C51" s="726"/>
      <c r="D51" s="727"/>
      <c r="E51" s="727"/>
      <c r="F51" s="727"/>
      <c r="G51" s="727"/>
      <c r="H51" s="727"/>
      <c r="I51" s="727"/>
      <c r="J51" s="727"/>
      <c r="K51" s="728"/>
    </row>
    <row r="52" spans="1:11" ht="21.75" customHeight="1" x14ac:dyDescent="0.2">
      <c r="A52" s="723"/>
      <c r="B52" s="723"/>
      <c r="C52" s="726"/>
      <c r="D52" s="727"/>
      <c r="E52" s="727"/>
      <c r="F52" s="727"/>
      <c r="G52" s="727"/>
      <c r="H52" s="727"/>
      <c r="I52" s="727"/>
      <c r="J52" s="727"/>
      <c r="K52" s="728"/>
    </row>
    <row r="53" spans="1:11" ht="21.75" customHeight="1" x14ac:dyDescent="0.2">
      <c r="A53" s="723"/>
      <c r="B53" s="723"/>
      <c r="C53" s="729"/>
      <c r="D53" s="730"/>
      <c r="E53" s="730"/>
      <c r="F53" s="730"/>
      <c r="G53" s="730"/>
      <c r="H53" s="730"/>
      <c r="I53" s="730"/>
      <c r="J53" s="730"/>
      <c r="K53" s="731"/>
    </row>
    <row r="54" spans="1:11" ht="14.25" customHeight="1" x14ac:dyDescent="0.2">
      <c r="A54" s="130"/>
      <c r="B54" s="548"/>
      <c r="C54" s="548"/>
      <c r="D54" s="548"/>
      <c r="E54" s="548"/>
      <c r="F54" s="548"/>
      <c r="G54" s="548"/>
      <c r="H54" s="548"/>
      <c r="I54" s="548"/>
      <c r="J54" s="192"/>
      <c r="K54" s="548"/>
    </row>
    <row r="55" spans="1:11" ht="14.25" customHeight="1" x14ac:dyDescent="0.2">
      <c r="A55" s="559"/>
      <c r="B55" s="548"/>
      <c r="C55" s="548"/>
      <c r="D55" s="548"/>
      <c r="E55" s="548"/>
      <c r="F55" s="548"/>
      <c r="G55" s="548"/>
      <c r="H55" s="548"/>
      <c r="I55" s="548"/>
      <c r="J55" s="192"/>
      <c r="K55" s="548"/>
    </row>
    <row r="56" spans="1:11" ht="63" customHeight="1" x14ac:dyDescent="0.2">
      <c r="A56" s="732" t="s">
        <v>155</v>
      </c>
      <c r="B56" s="732"/>
      <c r="C56" s="732"/>
      <c r="D56" s="732"/>
      <c r="E56" s="732"/>
      <c r="F56" s="732"/>
      <c r="G56" s="732"/>
      <c r="H56" s="732"/>
      <c r="I56" s="732"/>
      <c r="J56" s="732"/>
      <c r="K56" s="732"/>
    </row>
    <row r="57" spans="1:11" ht="12.75" customHeight="1" x14ac:dyDescent="0.2">
      <c r="A57" s="97"/>
    </row>
    <row r="58" spans="1:11" ht="12.75" customHeight="1" x14ac:dyDescent="0.2">
      <c r="A58" s="733" t="s">
        <v>279</v>
      </c>
      <c r="B58" s="733"/>
      <c r="C58" s="733"/>
      <c r="D58" s="733"/>
      <c r="E58" s="733"/>
      <c r="F58" s="733"/>
      <c r="G58" s="733"/>
      <c r="H58" s="733"/>
      <c r="I58" s="733"/>
      <c r="J58" s="733"/>
      <c r="K58" s="733"/>
    </row>
    <row r="59" spans="1:11" ht="12.75" customHeight="1" x14ac:dyDescent="0.2">
      <c r="A59" s="733"/>
      <c r="B59" s="733"/>
      <c r="C59" s="733"/>
      <c r="D59" s="733"/>
      <c r="E59" s="733"/>
      <c r="F59" s="733"/>
      <c r="G59" s="733"/>
      <c r="H59" s="733"/>
      <c r="I59" s="733"/>
      <c r="J59" s="733"/>
      <c r="K59" s="733"/>
    </row>
    <row r="60" spans="1:11" ht="12.75" customHeight="1" x14ac:dyDescent="0.2">
      <c r="A60" s="733"/>
      <c r="B60" s="733"/>
      <c r="C60" s="733"/>
      <c r="D60" s="733"/>
      <c r="E60" s="733"/>
      <c r="F60" s="733"/>
      <c r="G60" s="733"/>
      <c r="H60" s="733"/>
      <c r="I60" s="733"/>
      <c r="J60" s="733"/>
      <c r="K60" s="733"/>
    </row>
    <row r="61" spans="1:11" s="5" customFormat="1" ht="12.75" customHeight="1" x14ac:dyDescent="0.2">
      <c r="A61" s="733"/>
      <c r="B61" s="733"/>
      <c r="C61" s="733"/>
      <c r="D61" s="733"/>
      <c r="E61" s="733"/>
      <c r="F61" s="733"/>
      <c r="G61" s="733"/>
      <c r="H61" s="733"/>
      <c r="I61" s="733"/>
      <c r="J61" s="733"/>
      <c r="K61" s="733"/>
    </row>
    <row r="62" spans="1:11" ht="12.75" customHeight="1" x14ac:dyDescent="0.2">
      <c r="A62" s="733"/>
      <c r="B62" s="733"/>
      <c r="C62" s="733"/>
      <c r="D62" s="733"/>
      <c r="E62" s="733"/>
      <c r="F62" s="733"/>
      <c r="G62" s="733"/>
      <c r="H62" s="733"/>
      <c r="I62" s="733"/>
      <c r="J62" s="733"/>
      <c r="K62" s="733"/>
    </row>
    <row r="63" spans="1:11" ht="12.75" customHeight="1" x14ac:dyDescent="0.2">
      <c r="A63" s="733"/>
      <c r="B63" s="733"/>
      <c r="C63" s="733"/>
      <c r="D63" s="733"/>
      <c r="E63" s="733"/>
      <c r="F63" s="733"/>
      <c r="G63" s="733"/>
      <c r="H63" s="733"/>
      <c r="I63" s="733"/>
      <c r="J63" s="733"/>
      <c r="K63" s="733"/>
    </row>
    <row r="64" spans="1:11" s="5" customFormat="1" x14ac:dyDescent="0.2">
      <c r="A64" s="88"/>
      <c r="B64" s="507"/>
      <c r="C64" s="507"/>
      <c r="D64" s="549"/>
      <c r="E64" s="507"/>
      <c r="F64" s="507"/>
      <c r="G64" s="507"/>
      <c r="H64" s="507"/>
      <c r="I64" s="507"/>
      <c r="K64" s="507"/>
    </row>
    <row r="65" spans="1:4" x14ac:dyDescent="0.2">
      <c r="A65" s="99"/>
      <c r="D65" s="549"/>
    </row>
    <row r="66" spans="1:4" x14ac:dyDescent="0.2">
      <c r="A66" s="99"/>
      <c r="D66" s="549"/>
    </row>
    <row r="67" spans="1:4" x14ac:dyDescent="0.2">
      <c r="A67" s="100"/>
      <c r="D67" s="549"/>
    </row>
    <row r="68" spans="1:4" x14ac:dyDescent="0.2">
      <c r="A68" s="98"/>
      <c r="D68" s="549"/>
    </row>
  </sheetData>
  <sheetProtection password="CCF6" sheet="1" objects="1" scenarios="1"/>
  <mergeCells count="15">
    <mergeCell ref="A49:B53"/>
    <mergeCell ref="C48:K53"/>
    <mergeCell ref="A56:K56"/>
    <mergeCell ref="A58:K63"/>
    <mergeCell ref="A4:A6"/>
    <mergeCell ref="B4:B5"/>
    <mergeCell ref="D4:D5"/>
    <mergeCell ref="G4:G5"/>
    <mergeCell ref="H4:H5"/>
    <mergeCell ref="C4:C5"/>
    <mergeCell ref="K4:K5"/>
    <mergeCell ref="I4:I5"/>
    <mergeCell ref="E4:E5"/>
    <mergeCell ref="F4:F5"/>
    <mergeCell ref="J4:J5"/>
  </mergeCells>
  <phoneticPr fontId="9" type="noConversion"/>
  <conditionalFormatting sqref="B46">
    <cfRule type="expression" dxfId="14" priority="1">
      <formula>$B$48-$B$46&gt;$B$46*0.2</formula>
    </cfRule>
    <cfRule type="expression" dxfId="13" priority="2">
      <formula>$B$46-$B$48&gt;$B$46*0.2</formula>
    </cfRule>
  </conditionalFormatting>
  <printOptions horizontalCentered="1"/>
  <pageMargins left="0.51181102362204722" right="0.47244094488188981" top="0.31496062992125984" bottom="0.51181102362204722" header="0.31496062992125984" footer="0.51181102362204722"/>
  <pageSetup scale="60" orientation="portrait" r:id="rId1"/>
  <headerFooter differentOddEven="1" differentFirst="1" alignWithMargins="0">
    <oddHeader>&amp;R </oddHeader>
    <evenHeader>&amp;R </evenHeader>
    <firstHeader>&amp;R </firstHeader>
  </headerFooter>
  <rowBreaks count="1" manualBreakCount="1">
    <brk id="4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39"/>
  <sheetViews>
    <sheetView showGridLines="0" view="pageBreakPreview" zoomScale="85" zoomScaleNormal="76" zoomScaleSheetLayoutView="85" workbookViewId="0">
      <pane ySplit="7" topLeftCell="A53" activePane="bottomLeft" state="frozen"/>
      <selection activeCell="B9" sqref="B9"/>
      <selection pane="bottomLeft" activeCell="I38" sqref="I38"/>
    </sheetView>
  </sheetViews>
  <sheetFormatPr defaultRowHeight="15" x14ac:dyDescent="0.25"/>
  <cols>
    <col min="1" max="1" width="5.7109375" style="230" customWidth="1"/>
    <col min="2" max="2" width="19" style="249" customWidth="1"/>
    <col min="3" max="3" width="19" style="230" customWidth="1"/>
    <col min="4" max="4" width="13.85546875" style="230" customWidth="1"/>
    <col min="5" max="9" width="12.28515625" style="490" customWidth="1"/>
    <col min="10" max="10" width="15.42578125" style="490" customWidth="1"/>
    <col min="11" max="12" width="12.28515625" style="490" customWidth="1"/>
    <col min="13" max="13" width="22.28515625" style="340" customWidth="1"/>
    <col min="14" max="14" width="12.28515625" style="230" customWidth="1"/>
    <col min="15" max="15" width="12.28515625" style="340" customWidth="1"/>
    <col min="16" max="16" width="12.28515625" style="230" customWidth="1"/>
    <col min="17" max="17" width="12.28515625" style="343" customWidth="1"/>
    <col min="18" max="20" width="9.140625" style="230" hidden="1" customWidth="1"/>
    <col min="21" max="21" width="9.140625" style="340" hidden="1" customWidth="1"/>
    <col min="22" max="22" width="9.140625" style="340" customWidth="1"/>
    <col min="23" max="16384" width="9.140625" style="230"/>
  </cols>
  <sheetData>
    <row r="1" spans="1:22" s="334" customFormat="1" ht="21" customHeight="1" x14ac:dyDescent="0.25">
      <c r="A1" s="333" t="str">
        <f>+'Tabela I'!A1</f>
        <v>Općinski/Osnovni sud:</v>
      </c>
      <c r="B1" s="665"/>
      <c r="D1" s="335" t="str">
        <f>+'Tabela I'!C1</f>
        <v>Općinski sud u Zenici</v>
      </c>
      <c r="E1" s="483"/>
      <c r="F1" s="496"/>
      <c r="G1" s="483"/>
      <c r="H1" s="483"/>
      <c r="I1" s="483"/>
      <c r="J1" s="483"/>
      <c r="K1" s="483"/>
      <c r="L1" s="483"/>
      <c r="M1" s="336"/>
      <c r="O1" s="336"/>
    </row>
    <row r="2" spans="1:22" s="334" customFormat="1" ht="18" customHeight="1" x14ac:dyDescent="0.25">
      <c r="A2" s="337" t="s">
        <v>66</v>
      </c>
      <c r="B2" s="665"/>
      <c r="D2" s="58" t="str">
        <f>+'Tabela I'!C2</f>
        <v>1.1.2017.- 31.12.2017.</v>
      </c>
      <c r="E2" s="483"/>
      <c r="F2" s="497"/>
      <c r="G2" s="499"/>
      <c r="H2" s="502"/>
      <c r="I2" s="503"/>
      <c r="J2" s="503"/>
      <c r="K2" s="483"/>
      <c r="L2" s="483"/>
      <c r="M2" s="336"/>
      <c r="O2" s="336"/>
    </row>
    <row r="3" spans="1:22" ht="23.25" customHeight="1" x14ac:dyDescent="0.25">
      <c r="A3" s="661" t="s">
        <v>309</v>
      </c>
      <c r="B3" s="666"/>
      <c r="C3" s="338"/>
      <c r="D3" s="338"/>
      <c r="E3" s="484"/>
      <c r="F3" s="484"/>
      <c r="G3" s="484"/>
      <c r="H3" s="484"/>
      <c r="I3" s="484"/>
      <c r="J3" s="484"/>
      <c r="K3" s="484"/>
      <c r="L3" s="484"/>
      <c r="M3" s="339"/>
      <c r="N3" s="338"/>
      <c r="O3" s="339"/>
      <c r="P3" s="338"/>
      <c r="Q3" s="338"/>
    </row>
    <row r="4" spans="1:22" ht="6.75" customHeight="1" thickBot="1" x14ac:dyDescent="0.3">
      <c r="A4" s="341"/>
      <c r="B4" s="667"/>
      <c r="C4" s="288"/>
      <c r="D4" s="288"/>
      <c r="E4" s="485"/>
      <c r="F4" s="485"/>
      <c r="G4" s="485"/>
      <c r="H4" s="485"/>
      <c r="I4" s="485"/>
      <c r="J4" s="504"/>
      <c r="K4" s="504"/>
      <c r="L4" s="342"/>
    </row>
    <row r="5" spans="1:22" s="344" customFormat="1" ht="93.75" customHeight="1" x14ac:dyDescent="0.2">
      <c r="A5" s="769" t="s">
        <v>156</v>
      </c>
      <c r="B5" s="771" t="s">
        <v>308</v>
      </c>
      <c r="C5" s="773" t="s">
        <v>158</v>
      </c>
      <c r="D5" s="775" t="s">
        <v>218</v>
      </c>
      <c r="E5" s="777" t="s">
        <v>219</v>
      </c>
      <c r="F5" s="761" t="s">
        <v>152</v>
      </c>
      <c r="G5" s="765" t="s">
        <v>220</v>
      </c>
      <c r="H5" s="765" t="s">
        <v>48</v>
      </c>
      <c r="I5" s="765" t="s">
        <v>90</v>
      </c>
      <c r="J5" s="777" t="s">
        <v>148</v>
      </c>
      <c r="K5" s="765" t="s">
        <v>49</v>
      </c>
      <c r="L5" s="765" t="s">
        <v>146</v>
      </c>
      <c r="M5" s="763" t="s">
        <v>221</v>
      </c>
      <c r="N5" s="767" t="s">
        <v>222</v>
      </c>
      <c r="O5" s="763" t="s">
        <v>223</v>
      </c>
      <c r="P5" s="767" t="s">
        <v>224</v>
      </c>
      <c r="Q5" s="784" t="s">
        <v>225</v>
      </c>
      <c r="U5" s="345"/>
      <c r="V5" s="345"/>
    </row>
    <row r="6" spans="1:22" s="344" customFormat="1" ht="15.75" customHeight="1" x14ac:dyDescent="0.2">
      <c r="A6" s="770"/>
      <c r="B6" s="772"/>
      <c r="C6" s="774"/>
      <c r="D6" s="776"/>
      <c r="E6" s="778"/>
      <c r="F6" s="762"/>
      <c r="G6" s="766"/>
      <c r="H6" s="766" t="s">
        <v>47</v>
      </c>
      <c r="I6" s="766"/>
      <c r="J6" s="778"/>
      <c r="K6" s="766"/>
      <c r="L6" s="766"/>
      <c r="M6" s="764"/>
      <c r="N6" s="768"/>
      <c r="O6" s="764"/>
      <c r="P6" s="768"/>
      <c r="Q6" s="785"/>
      <c r="U6" s="345"/>
      <c r="V6" s="345"/>
    </row>
    <row r="7" spans="1:22" s="353" customFormat="1" ht="13.5" customHeight="1" thickBot="1" x14ac:dyDescent="0.25">
      <c r="A7" s="346" t="s">
        <v>17</v>
      </c>
      <c r="B7" s="347" t="s">
        <v>18</v>
      </c>
      <c r="C7" s="347" t="s">
        <v>19</v>
      </c>
      <c r="D7" s="348" t="s">
        <v>27</v>
      </c>
      <c r="E7" s="349" t="s">
        <v>43</v>
      </c>
      <c r="F7" s="349" t="s">
        <v>45</v>
      </c>
      <c r="G7" s="500" t="s">
        <v>54</v>
      </c>
      <c r="H7" s="500" t="s">
        <v>151</v>
      </c>
      <c r="I7" s="500" t="s">
        <v>132</v>
      </c>
      <c r="J7" s="500" t="s">
        <v>133</v>
      </c>
      <c r="K7" s="500" t="s">
        <v>134</v>
      </c>
      <c r="L7" s="349" t="s">
        <v>159</v>
      </c>
      <c r="M7" s="351" t="s">
        <v>160</v>
      </c>
      <c r="N7" s="351" t="s">
        <v>161</v>
      </c>
      <c r="O7" s="351" t="s">
        <v>162</v>
      </c>
      <c r="P7" s="350" t="s">
        <v>163</v>
      </c>
      <c r="Q7" s="352" t="s">
        <v>164</v>
      </c>
      <c r="U7" s="354"/>
      <c r="V7" s="354"/>
    </row>
    <row r="8" spans="1:22" ht="5.25" customHeight="1" thickBot="1" x14ac:dyDescent="0.3">
      <c r="C8" s="355"/>
      <c r="D8" s="355"/>
      <c r="E8" s="486"/>
      <c r="F8" s="357"/>
      <c r="G8" s="486"/>
      <c r="H8" s="486"/>
      <c r="I8" s="486"/>
      <c r="J8" s="486"/>
      <c r="K8" s="486"/>
      <c r="L8" s="486"/>
      <c r="M8" s="358"/>
      <c r="N8" s="356"/>
      <c r="O8" s="358"/>
    </row>
    <row r="9" spans="1:22" x14ac:dyDescent="0.25">
      <c r="A9" s="359">
        <v>1</v>
      </c>
      <c r="B9" s="360" t="str">
        <f>IF('Tabela II'!B8="","",'Tabela II'!B8)</f>
        <v>Dijana Ajanović</v>
      </c>
      <c r="C9" s="361" t="s">
        <v>226</v>
      </c>
      <c r="D9" s="360" t="s">
        <v>227</v>
      </c>
      <c r="E9" s="487">
        <v>424</v>
      </c>
      <c r="F9" s="362">
        <f>SUM(H9:L9)</f>
        <v>27</v>
      </c>
      <c r="G9" s="487">
        <v>0</v>
      </c>
      <c r="H9" s="487">
        <v>27</v>
      </c>
      <c r="I9" s="487">
        <v>0</v>
      </c>
      <c r="J9" s="487">
        <v>0</v>
      </c>
      <c r="K9" s="487">
        <v>0</v>
      </c>
      <c r="L9" s="487">
        <v>0</v>
      </c>
      <c r="M9" s="363">
        <f>IF(D9="","",IF(D9="Nije ocijenjen ili Ne treba raditi na predmetima","",IF(D9="Ocijenjen",IF(F9&lt;10,"Član 18. stav 5. Kriterija",(K9+(L9/2))/(F9)))))</f>
        <v>0</v>
      </c>
      <c r="N9" s="364">
        <f>IF(D9="","",IF(D9="Nije ocijenjen ili Ne treba raditi na predmetima","",IF(D9="Ocijenjen",IF(M9="Član 18. stav 5. Kriterija","",IF(M9&gt;0.4,0,IF(M9&gt;0.3,4,IF(M9&gt;0.2,8,IF(M9&gt;0.1,12,IF(M9&lt;=0.1,15,)))))))))</f>
        <v>15</v>
      </c>
      <c r="O9" s="363">
        <f>IF(D9="","",IF(D9="Nije ocijenjen ili Ne treba raditi na predmetima","",IF(D9="Ocijenjen",IF(E9=0,"",((K9+J9+(L9/2))/(E9))))))</f>
        <v>0</v>
      </c>
      <c r="P9" s="364">
        <f>IF(D9="","",IF(D9="Nije ocijenjen ili Ne treba raditi na predmetima","",IF(D9="Ocijenjen",IF(O9&gt;0.2,0,IF(O9&gt;0.15,1,IF(O9&gt;0.1,2,IF(O9&gt;0.06,3,IF(O9&gt;0.03,4,IF(O9&lt;=0.03,5,)))))))))</f>
        <v>5</v>
      </c>
      <c r="Q9" s="365">
        <f>IF(D9="","",IF(D9="Nije ocijenjen ili Ne treba raditi na predmetima","",IF(D9="Ocijenjen",IF(M9="Član 18. stav 5. Kriterija",P9,N9+P9))))</f>
        <v>20</v>
      </c>
      <c r="U9" s="366" t="s">
        <v>227</v>
      </c>
    </row>
    <row r="10" spans="1:22" x14ac:dyDescent="0.25">
      <c r="A10" s="367">
        <v>2</v>
      </c>
      <c r="B10" s="368" t="str">
        <f>IF('Tabela II'!B10="","",'Tabela II'!B10)</f>
        <v>Adnan Baručija</v>
      </c>
      <c r="C10" s="368" t="s">
        <v>165</v>
      </c>
      <c r="D10" s="368" t="s">
        <v>228</v>
      </c>
      <c r="E10" s="488">
        <v>69</v>
      </c>
      <c r="F10" s="369">
        <f t="shared" ref="F10:F73" si="0">SUM(H10:L10)</f>
        <v>64</v>
      </c>
      <c r="G10" s="488">
        <v>0</v>
      </c>
      <c r="H10" s="488">
        <v>55</v>
      </c>
      <c r="I10" s="488">
        <v>6</v>
      </c>
      <c r="J10" s="488">
        <v>0</v>
      </c>
      <c r="K10" s="488">
        <v>1</v>
      </c>
      <c r="L10" s="488">
        <v>2</v>
      </c>
      <c r="M10" s="370" t="str">
        <f>IF(D10="","",IF(D10="Nije ocijenjen","",IF(D10="Ocijenjen",IF(F10&lt;10,"Član 16. stav 5. Kriterija",(K10+(L10/2))/(F10)))))</f>
        <v/>
      </c>
      <c r="N10" s="371" t="str">
        <f>IF(D10="","",IF(D10="Nije ocijenjen","",IF(D10="Ocijenjen",IF(M10="Član 16. stav 5. Kriterija","",IF(M10&gt;0.4,0,IF(M10&gt;0.3,8,IF(M10&gt;0.2,16,IF(M10&gt;0.1,24,IF(M10&lt;=0.1,30,)))))))))</f>
        <v/>
      </c>
      <c r="O10" s="370" t="str">
        <f>IF(D10="","",IF(D10="Nije ocijenjen","",IF(D10="Ocijenjen",IF(E10=0,"",((K10+J10+(L10/2))/(E10))))))</f>
        <v/>
      </c>
      <c r="P10" s="371" t="str">
        <f>IF(D10="","",IF(D10="Nije ocijenjen","",IF(D10="Ocijenjen",IF(O10&gt;0.2,0,IF(O10&gt;0.15,2,IF(O10&gt;0.1,4,IF(O10&gt;0.06,6,IF(O10&gt;0.03,8,IF(O10&lt;=0.03,10,)))))))))</f>
        <v/>
      </c>
      <c r="Q10" s="372" t="str">
        <f>IF(D10="","",IF(D10="Nije ocijenjen","",IF(D10="Ocijenjen",IF(M10="Član 16. stav 5. Kriterija",P10,N10+P10))))</f>
        <v/>
      </c>
      <c r="S10" s="230" t="s">
        <v>165</v>
      </c>
      <c r="U10" s="366" t="s">
        <v>228</v>
      </c>
    </row>
    <row r="11" spans="1:22" x14ac:dyDescent="0.25">
      <c r="A11" s="367">
        <v>3</v>
      </c>
      <c r="B11" s="368" t="str">
        <f>IF('Tabela II'!B11="","",'Tabela II'!B11)</f>
        <v>Aida Smajiš</v>
      </c>
      <c r="C11" s="368" t="s">
        <v>165</v>
      </c>
      <c r="D11" s="368" t="s">
        <v>227</v>
      </c>
      <c r="E11" s="488">
        <v>505</v>
      </c>
      <c r="F11" s="369">
        <f t="shared" si="0"/>
        <v>50</v>
      </c>
      <c r="G11" s="488">
        <v>0</v>
      </c>
      <c r="H11" s="488">
        <v>48</v>
      </c>
      <c r="I11" s="488">
        <v>0</v>
      </c>
      <c r="J11" s="488">
        <v>0</v>
      </c>
      <c r="K11" s="488">
        <v>2</v>
      </c>
      <c r="L11" s="488">
        <v>0</v>
      </c>
      <c r="M11" s="370">
        <f t="shared" ref="M11:M73" si="1">IF(D11="","",IF(D11="Nije ocijenjen","",IF(D11="Ocijenjen",IF(F11&lt;10,"Član 16. stav 5. Kriterija",(K11+(L11/2))/(F11)))))</f>
        <v>0.04</v>
      </c>
      <c r="N11" s="371">
        <f t="shared" ref="N11:N73" si="2">IF(D11="","",IF(D11="Nije ocijenjen","",IF(D11="Ocijenjen",IF(M11="Član 16. stav 5. Kriterija","",IF(M11&gt;0.4,0,IF(M11&gt;0.3,8,IF(M11&gt;0.2,16,IF(M11&gt;0.1,24,IF(M11&lt;=0.1,30,)))))))))</f>
        <v>30</v>
      </c>
      <c r="O11" s="370">
        <f t="shared" ref="O11:O73" si="3">IF(D11="","",IF(D11="Nije ocijenjen","",IF(D11="Ocijenjen",IF(E11=0,"",((K11+J11+(L11/2))/(E11))))))</f>
        <v>3.9603960396039604E-3</v>
      </c>
      <c r="P11" s="371">
        <f t="shared" ref="P11:P73" si="4">IF(D11="","",IF(D11="Nije ocijenjen","",IF(D11="Ocijenjen",IF(O11&gt;0.2,0,IF(O11&gt;0.15,2,IF(O11&gt;0.1,4,IF(O11&gt;0.06,6,IF(O11&gt;0.03,8,IF(O11&lt;=0.03,10,)))))))))</f>
        <v>10</v>
      </c>
      <c r="Q11" s="372">
        <f t="shared" ref="Q11:Q73" si="5">IF(D11="","",IF(D11="Nije ocijenjen","",IF(D11="Ocijenjen",IF(M11="Član 16. stav 5. Kriterija",P11,N11+P11))))</f>
        <v>40</v>
      </c>
      <c r="S11" s="230" t="s">
        <v>166</v>
      </c>
    </row>
    <row r="12" spans="1:22" x14ac:dyDescent="0.25">
      <c r="A12" s="367">
        <v>4</v>
      </c>
      <c r="B12" s="368" t="str">
        <f>IF('Tabela II'!B12="","",'Tabela II'!B12)</f>
        <v>Alma Bijedić</v>
      </c>
      <c r="C12" s="368" t="s">
        <v>165</v>
      </c>
      <c r="D12" s="368" t="s">
        <v>227</v>
      </c>
      <c r="E12" s="488">
        <v>862</v>
      </c>
      <c r="F12" s="369">
        <f t="shared" si="0"/>
        <v>25</v>
      </c>
      <c r="G12" s="488">
        <v>0</v>
      </c>
      <c r="H12" s="488">
        <v>21</v>
      </c>
      <c r="I12" s="488">
        <v>1</v>
      </c>
      <c r="J12" s="488">
        <v>0</v>
      </c>
      <c r="K12" s="488">
        <v>3</v>
      </c>
      <c r="L12" s="488">
        <v>0</v>
      </c>
      <c r="M12" s="370">
        <f t="shared" si="1"/>
        <v>0.12</v>
      </c>
      <c r="N12" s="371">
        <f t="shared" si="2"/>
        <v>24</v>
      </c>
      <c r="O12" s="370">
        <f t="shared" si="3"/>
        <v>3.4802784222737818E-3</v>
      </c>
      <c r="P12" s="371">
        <f t="shared" si="4"/>
        <v>10</v>
      </c>
      <c r="Q12" s="372">
        <f t="shared" si="5"/>
        <v>34</v>
      </c>
    </row>
    <row r="13" spans="1:22" ht="25.5" x14ac:dyDescent="0.25">
      <c r="A13" s="367">
        <v>5</v>
      </c>
      <c r="B13" s="368" t="str">
        <f>IF('Tabela II'!B13="","",'Tabela II'!B13)</f>
        <v>Amela Bajramović-Softić</v>
      </c>
      <c r="C13" s="368" t="s">
        <v>165</v>
      </c>
      <c r="D13" s="368" t="s">
        <v>227</v>
      </c>
      <c r="E13" s="488">
        <v>113</v>
      </c>
      <c r="F13" s="369">
        <f t="shared" si="0"/>
        <v>22</v>
      </c>
      <c r="G13" s="488">
        <v>0</v>
      </c>
      <c r="H13" s="488">
        <v>17</v>
      </c>
      <c r="I13" s="488">
        <v>4</v>
      </c>
      <c r="J13" s="488">
        <v>0</v>
      </c>
      <c r="K13" s="488">
        <v>1</v>
      </c>
      <c r="L13" s="488">
        <v>0</v>
      </c>
      <c r="M13" s="370">
        <f t="shared" si="1"/>
        <v>4.5454545454545456E-2</v>
      </c>
      <c r="N13" s="371">
        <f t="shared" si="2"/>
        <v>30</v>
      </c>
      <c r="O13" s="370">
        <f t="shared" si="3"/>
        <v>8.8495575221238937E-3</v>
      </c>
      <c r="P13" s="371">
        <f t="shared" si="4"/>
        <v>10</v>
      </c>
      <c r="Q13" s="372">
        <f t="shared" si="5"/>
        <v>40</v>
      </c>
    </row>
    <row r="14" spans="1:22" x14ac:dyDescent="0.25">
      <c r="A14" s="367">
        <v>6</v>
      </c>
      <c r="B14" s="368" t="str">
        <f>IF('Tabela II'!B14="","",'Tabela II'!B14)</f>
        <v>Mirhunisa Hamzić</v>
      </c>
      <c r="C14" s="368" t="s">
        <v>165</v>
      </c>
      <c r="D14" s="368" t="s">
        <v>227</v>
      </c>
      <c r="E14" s="488">
        <v>937</v>
      </c>
      <c r="F14" s="369">
        <f t="shared" si="0"/>
        <v>37</v>
      </c>
      <c r="G14" s="488">
        <v>0</v>
      </c>
      <c r="H14" s="488">
        <v>31</v>
      </c>
      <c r="I14" s="488">
        <v>3</v>
      </c>
      <c r="J14" s="488">
        <v>0</v>
      </c>
      <c r="K14" s="488">
        <v>3</v>
      </c>
      <c r="L14" s="488">
        <v>0</v>
      </c>
      <c r="M14" s="370">
        <f t="shared" si="1"/>
        <v>8.1081081081081086E-2</v>
      </c>
      <c r="N14" s="371">
        <f t="shared" si="2"/>
        <v>30</v>
      </c>
      <c r="O14" s="370">
        <f t="shared" si="3"/>
        <v>3.2017075773745998E-3</v>
      </c>
      <c r="P14" s="371">
        <f t="shared" si="4"/>
        <v>10</v>
      </c>
      <c r="Q14" s="372">
        <f t="shared" si="5"/>
        <v>40</v>
      </c>
    </row>
    <row r="15" spans="1:22" x14ac:dyDescent="0.25">
      <c r="A15" s="367">
        <v>7</v>
      </c>
      <c r="B15" s="368" t="str">
        <f>IF('Tabela II'!B15="","",'Tabela II'!B15)</f>
        <v>Vesna Vujica</v>
      </c>
      <c r="C15" s="368" t="s">
        <v>165</v>
      </c>
      <c r="D15" s="368" t="s">
        <v>227</v>
      </c>
      <c r="E15" s="488">
        <v>831</v>
      </c>
      <c r="F15" s="369">
        <f t="shared" si="0"/>
        <v>26</v>
      </c>
      <c r="G15" s="488">
        <v>0</v>
      </c>
      <c r="H15" s="488">
        <v>23</v>
      </c>
      <c r="I15" s="488">
        <v>1</v>
      </c>
      <c r="J15" s="488">
        <v>0</v>
      </c>
      <c r="K15" s="488">
        <v>1</v>
      </c>
      <c r="L15" s="488">
        <v>1</v>
      </c>
      <c r="M15" s="370">
        <f t="shared" si="1"/>
        <v>5.7692307692307696E-2</v>
      </c>
      <c r="N15" s="371">
        <f t="shared" si="2"/>
        <v>30</v>
      </c>
      <c r="O15" s="370">
        <f t="shared" si="3"/>
        <v>1.8050541516245488E-3</v>
      </c>
      <c r="P15" s="371">
        <f t="shared" si="4"/>
        <v>10</v>
      </c>
      <c r="Q15" s="372">
        <f t="shared" si="5"/>
        <v>40</v>
      </c>
    </row>
    <row r="16" spans="1:22" x14ac:dyDescent="0.25">
      <c r="A16" s="367">
        <v>8</v>
      </c>
      <c r="B16" s="368" t="str">
        <f>IF('Tabela II'!B16="","",'Tabela II'!B16)</f>
        <v>Nura Lukić</v>
      </c>
      <c r="C16" s="368" t="s">
        <v>165</v>
      </c>
      <c r="D16" s="368" t="s">
        <v>227</v>
      </c>
      <c r="E16" s="488">
        <v>2029</v>
      </c>
      <c r="F16" s="369">
        <f t="shared" si="0"/>
        <v>42</v>
      </c>
      <c r="G16" s="488">
        <v>0</v>
      </c>
      <c r="H16" s="488">
        <v>42</v>
      </c>
      <c r="I16" s="488">
        <v>0</v>
      </c>
      <c r="J16" s="488">
        <v>0</v>
      </c>
      <c r="K16" s="488">
        <v>0</v>
      </c>
      <c r="L16" s="488">
        <v>0</v>
      </c>
      <c r="M16" s="370">
        <f t="shared" si="1"/>
        <v>0</v>
      </c>
      <c r="N16" s="371">
        <f t="shared" si="2"/>
        <v>30</v>
      </c>
      <c r="O16" s="370">
        <f t="shared" si="3"/>
        <v>0</v>
      </c>
      <c r="P16" s="371">
        <f t="shared" si="4"/>
        <v>10</v>
      </c>
      <c r="Q16" s="372">
        <f t="shared" si="5"/>
        <v>40</v>
      </c>
      <c r="U16" s="366" t="s">
        <v>227</v>
      </c>
    </row>
    <row r="17" spans="1:21" x14ac:dyDescent="0.25">
      <c r="A17" s="367">
        <v>9</v>
      </c>
      <c r="B17" s="368" t="str">
        <f>IF('Tabela II'!B17="","",'Tabela II'!B17)</f>
        <v>Ramo Ljevaković</v>
      </c>
      <c r="C17" s="368" t="s">
        <v>165</v>
      </c>
      <c r="D17" s="368" t="s">
        <v>228</v>
      </c>
      <c r="E17" s="488">
        <v>327</v>
      </c>
      <c r="F17" s="369">
        <f t="shared" si="0"/>
        <v>0</v>
      </c>
      <c r="G17" s="488">
        <v>0</v>
      </c>
      <c r="H17" s="488">
        <v>0</v>
      </c>
      <c r="I17" s="488">
        <v>0</v>
      </c>
      <c r="J17" s="488">
        <v>0</v>
      </c>
      <c r="K17" s="488">
        <v>0</v>
      </c>
      <c r="L17" s="488">
        <v>0</v>
      </c>
      <c r="M17" s="370" t="str">
        <f t="shared" si="1"/>
        <v/>
      </c>
      <c r="N17" s="371" t="str">
        <f t="shared" si="2"/>
        <v/>
      </c>
      <c r="O17" s="370" t="str">
        <f t="shared" si="3"/>
        <v/>
      </c>
      <c r="P17" s="371" t="str">
        <f t="shared" si="4"/>
        <v/>
      </c>
      <c r="Q17" s="372" t="str">
        <f t="shared" si="5"/>
        <v/>
      </c>
      <c r="U17" s="366" t="s">
        <v>251</v>
      </c>
    </row>
    <row r="18" spans="1:21" x14ac:dyDescent="0.25">
      <c r="A18" s="367">
        <v>10</v>
      </c>
      <c r="B18" s="368" t="str">
        <f>IF('Tabela II'!B18="","",'Tabela II'!B18)</f>
        <v>Sanja Pavlić</v>
      </c>
      <c r="C18" s="368" t="s">
        <v>165</v>
      </c>
      <c r="D18" s="368" t="s">
        <v>227</v>
      </c>
      <c r="E18" s="488">
        <v>579</v>
      </c>
      <c r="F18" s="369">
        <f t="shared" si="0"/>
        <v>4</v>
      </c>
      <c r="G18" s="488">
        <v>0</v>
      </c>
      <c r="H18" s="488">
        <v>4</v>
      </c>
      <c r="I18" s="488">
        <v>0</v>
      </c>
      <c r="J18" s="488">
        <v>0</v>
      </c>
      <c r="K18" s="488">
        <v>0</v>
      </c>
      <c r="L18" s="488">
        <v>0</v>
      </c>
      <c r="M18" s="370" t="str">
        <f t="shared" si="1"/>
        <v>Član 16. stav 5. Kriterija</v>
      </c>
      <c r="N18" s="371" t="str">
        <f t="shared" si="2"/>
        <v/>
      </c>
      <c r="O18" s="370">
        <f t="shared" si="3"/>
        <v>0</v>
      </c>
      <c r="P18" s="371">
        <f t="shared" si="4"/>
        <v>10</v>
      </c>
      <c r="Q18" s="372">
        <f t="shared" si="5"/>
        <v>10</v>
      </c>
    </row>
    <row r="19" spans="1:21" x14ac:dyDescent="0.25">
      <c r="A19" s="367">
        <v>11</v>
      </c>
      <c r="B19" s="368" t="str">
        <f>IF('Tabela II'!B19="","",'Tabela II'!B19)</f>
        <v>Smajo Šabić</v>
      </c>
      <c r="C19" s="368" t="s">
        <v>165</v>
      </c>
      <c r="D19" s="368" t="s">
        <v>227</v>
      </c>
      <c r="E19" s="488">
        <v>1323</v>
      </c>
      <c r="F19" s="369">
        <f t="shared" si="0"/>
        <v>61</v>
      </c>
      <c r="G19" s="488">
        <v>0</v>
      </c>
      <c r="H19" s="488">
        <v>49</v>
      </c>
      <c r="I19" s="488">
        <v>6</v>
      </c>
      <c r="J19" s="488">
        <v>0</v>
      </c>
      <c r="K19" s="488">
        <v>5</v>
      </c>
      <c r="L19" s="488">
        <v>1</v>
      </c>
      <c r="M19" s="370">
        <f t="shared" si="1"/>
        <v>9.0163934426229511E-2</v>
      </c>
      <c r="N19" s="371">
        <f t="shared" si="2"/>
        <v>30</v>
      </c>
      <c r="O19" s="370">
        <f t="shared" si="3"/>
        <v>4.1572184429327285E-3</v>
      </c>
      <c r="P19" s="371">
        <f t="shared" si="4"/>
        <v>10</v>
      </c>
      <c r="Q19" s="372">
        <f t="shared" si="5"/>
        <v>40</v>
      </c>
    </row>
    <row r="20" spans="1:21" x14ac:dyDescent="0.25">
      <c r="A20" s="367">
        <v>12</v>
      </c>
      <c r="B20" s="368" t="str">
        <f>IF('Tabela II'!B20="","",'Tabela II'!B20)</f>
        <v>Aida Pezer-Alić</v>
      </c>
      <c r="C20" s="368" t="s">
        <v>165</v>
      </c>
      <c r="D20" s="368" t="s">
        <v>227</v>
      </c>
      <c r="E20" s="488">
        <v>1350</v>
      </c>
      <c r="F20" s="369">
        <f t="shared" si="0"/>
        <v>40</v>
      </c>
      <c r="G20" s="488">
        <v>0</v>
      </c>
      <c r="H20" s="488">
        <v>36</v>
      </c>
      <c r="I20" s="488">
        <v>4</v>
      </c>
      <c r="J20" s="488">
        <v>0</v>
      </c>
      <c r="K20" s="488">
        <v>0</v>
      </c>
      <c r="L20" s="488">
        <v>0</v>
      </c>
      <c r="M20" s="370">
        <f t="shared" si="1"/>
        <v>0</v>
      </c>
      <c r="N20" s="371">
        <f t="shared" si="2"/>
        <v>30</v>
      </c>
      <c r="O20" s="370">
        <f t="shared" si="3"/>
        <v>0</v>
      </c>
      <c r="P20" s="371">
        <f t="shared" si="4"/>
        <v>10</v>
      </c>
      <c r="Q20" s="372">
        <f t="shared" si="5"/>
        <v>40</v>
      </c>
    </row>
    <row r="21" spans="1:21" x14ac:dyDescent="0.25">
      <c r="A21" s="367">
        <v>13</v>
      </c>
      <c r="B21" s="368" t="str">
        <f>IF('Tabela II'!B21="","",'Tabela II'!B21)</f>
        <v>Alma Spahić</v>
      </c>
      <c r="C21" s="368" t="s">
        <v>165</v>
      </c>
      <c r="D21" s="368" t="s">
        <v>227</v>
      </c>
      <c r="E21" s="488">
        <v>1675</v>
      </c>
      <c r="F21" s="369">
        <f t="shared" si="0"/>
        <v>67</v>
      </c>
      <c r="G21" s="488">
        <v>0</v>
      </c>
      <c r="H21" s="488">
        <v>65</v>
      </c>
      <c r="I21" s="488">
        <v>2</v>
      </c>
      <c r="J21" s="488">
        <v>0</v>
      </c>
      <c r="K21" s="488">
        <v>0</v>
      </c>
      <c r="L21" s="488">
        <v>0</v>
      </c>
      <c r="M21" s="370">
        <f t="shared" si="1"/>
        <v>0</v>
      </c>
      <c r="N21" s="371">
        <f t="shared" si="2"/>
        <v>30</v>
      </c>
      <c r="O21" s="370">
        <f t="shared" si="3"/>
        <v>0</v>
      </c>
      <c r="P21" s="371">
        <f t="shared" si="4"/>
        <v>10</v>
      </c>
      <c r="Q21" s="372">
        <f t="shared" si="5"/>
        <v>40</v>
      </c>
    </row>
    <row r="22" spans="1:21" x14ac:dyDescent="0.25">
      <c r="A22" s="367">
        <v>14</v>
      </c>
      <c r="B22" s="368" t="str">
        <f>IF('Tabela II'!B22="","",'Tabela II'!B22)</f>
        <v>Amela Sinanović</v>
      </c>
      <c r="C22" s="368" t="s">
        <v>165</v>
      </c>
      <c r="D22" s="368" t="s">
        <v>227</v>
      </c>
      <c r="E22" s="488">
        <v>989</v>
      </c>
      <c r="F22" s="369">
        <f t="shared" si="0"/>
        <v>61</v>
      </c>
      <c r="G22" s="488">
        <v>0</v>
      </c>
      <c r="H22" s="488">
        <v>58</v>
      </c>
      <c r="I22" s="488">
        <v>2</v>
      </c>
      <c r="J22" s="488">
        <v>0</v>
      </c>
      <c r="K22" s="488">
        <v>1</v>
      </c>
      <c r="L22" s="488">
        <v>0</v>
      </c>
      <c r="M22" s="370">
        <f t="shared" si="1"/>
        <v>1.6393442622950821E-2</v>
      </c>
      <c r="N22" s="371">
        <f t="shared" si="2"/>
        <v>30</v>
      </c>
      <c r="O22" s="370">
        <f t="shared" si="3"/>
        <v>1.0111223458038423E-3</v>
      </c>
      <c r="P22" s="371">
        <f t="shared" si="4"/>
        <v>10</v>
      </c>
      <c r="Q22" s="372">
        <f t="shared" si="5"/>
        <v>40</v>
      </c>
    </row>
    <row r="23" spans="1:21" x14ac:dyDescent="0.25">
      <c r="A23" s="367">
        <v>15</v>
      </c>
      <c r="B23" s="368" t="str">
        <f>IF('Tabela II'!B23="","",'Tabela II'!B23)</f>
        <v>Denis Trifković</v>
      </c>
      <c r="C23" s="368" t="s">
        <v>165</v>
      </c>
      <c r="D23" s="368" t="s">
        <v>227</v>
      </c>
      <c r="E23" s="488">
        <v>1002</v>
      </c>
      <c r="F23" s="369">
        <f t="shared" si="0"/>
        <v>49</v>
      </c>
      <c r="G23" s="488">
        <v>0</v>
      </c>
      <c r="H23" s="488">
        <v>42</v>
      </c>
      <c r="I23" s="488">
        <v>5</v>
      </c>
      <c r="J23" s="488">
        <v>0</v>
      </c>
      <c r="K23" s="488">
        <v>1</v>
      </c>
      <c r="L23" s="488">
        <v>1</v>
      </c>
      <c r="M23" s="370">
        <f t="shared" si="1"/>
        <v>3.0612244897959183E-2</v>
      </c>
      <c r="N23" s="371">
        <f t="shared" si="2"/>
        <v>30</v>
      </c>
      <c r="O23" s="370">
        <f t="shared" si="3"/>
        <v>1.4970059880239522E-3</v>
      </c>
      <c r="P23" s="371">
        <f t="shared" si="4"/>
        <v>10</v>
      </c>
      <c r="Q23" s="372">
        <f t="shared" si="5"/>
        <v>40</v>
      </c>
    </row>
    <row r="24" spans="1:21" x14ac:dyDescent="0.25">
      <c r="A24" s="367">
        <v>16</v>
      </c>
      <c r="B24" s="368" t="str">
        <f>IF('Tabela II'!B24="","",'Tabela II'!B24)</f>
        <v>Dunja Rojević</v>
      </c>
      <c r="C24" s="368" t="s">
        <v>165</v>
      </c>
      <c r="D24" s="368" t="s">
        <v>227</v>
      </c>
      <c r="E24" s="488">
        <v>1133</v>
      </c>
      <c r="F24" s="369">
        <f t="shared" si="0"/>
        <v>49</v>
      </c>
      <c r="G24" s="488">
        <v>0</v>
      </c>
      <c r="H24" s="488">
        <v>48</v>
      </c>
      <c r="I24" s="488">
        <v>1</v>
      </c>
      <c r="J24" s="488">
        <v>0</v>
      </c>
      <c r="K24" s="488">
        <v>0</v>
      </c>
      <c r="L24" s="488">
        <v>0</v>
      </c>
      <c r="M24" s="370">
        <f t="shared" si="1"/>
        <v>0</v>
      </c>
      <c r="N24" s="371">
        <f t="shared" si="2"/>
        <v>30</v>
      </c>
      <c r="O24" s="370">
        <f t="shared" si="3"/>
        <v>0</v>
      </c>
      <c r="P24" s="371">
        <f t="shared" si="4"/>
        <v>10</v>
      </c>
      <c r="Q24" s="372">
        <f t="shared" si="5"/>
        <v>40</v>
      </c>
    </row>
    <row r="25" spans="1:21" x14ac:dyDescent="0.25">
      <c r="A25" s="367">
        <v>17</v>
      </c>
      <c r="B25" s="368" t="str">
        <f>IF('Tabela II'!B25="","",'Tabela II'!B25)</f>
        <v>Dženana Brković</v>
      </c>
      <c r="C25" s="368" t="s">
        <v>165</v>
      </c>
      <c r="D25" s="368" t="s">
        <v>227</v>
      </c>
      <c r="E25" s="488">
        <v>1079</v>
      </c>
      <c r="F25" s="369">
        <f t="shared" si="0"/>
        <v>62</v>
      </c>
      <c r="G25" s="488">
        <v>0</v>
      </c>
      <c r="H25" s="488">
        <v>53</v>
      </c>
      <c r="I25" s="488">
        <v>6</v>
      </c>
      <c r="J25" s="488">
        <v>0</v>
      </c>
      <c r="K25" s="488">
        <v>1</v>
      </c>
      <c r="L25" s="488">
        <v>2</v>
      </c>
      <c r="M25" s="370">
        <f t="shared" si="1"/>
        <v>3.2258064516129031E-2</v>
      </c>
      <c r="N25" s="371">
        <f t="shared" si="2"/>
        <v>30</v>
      </c>
      <c r="O25" s="370">
        <f t="shared" si="3"/>
        <v>1.8535681186283596E-3</v>
      </c>
      <c r="P25" s="371">
        <f t="shared" si="4"/>
        <v>10</v>
      </c>
      <c r="Q25" s="372">
        <f t="shared" si="5"/>
        <v>40</v>
      </c>
    </row>
    <row r="26" spans="1:21" x14ac:dyDescent="0.25">
      <c r="A26" s="367">
        <v>18</v>
      </c>
      <c r="B26" s="368" t="str">
        <f>IF('Tabela II'!B26="","",'Tabela II'!B26)</f>
        <v>Edna Mujkanović</v>
      </c>
      <c r="C26" s="368" t="s">
        <v>165</v>
      </c>
      <c r="D26" s="368" t="s">
        <v>227</v>
      </c>
      <c r="E26" s="488">
        <v>688</v>
      </c>
      <c r="F26" s="369">
        <f t="shared" si="0"/>
        <v>23</v>
      </c>
      <c r="G26" s="488">
        <v>0</v>
      </c>
      <c r="H26" s="488">
        <v>22</v>
      </c>
      <c r="I26" s="488">
        <v>1</v>
      </c>
      <c r="J26" s="488">
        <v>0</v>
      </c>
      <c r="K26" s="488">
        <v>0</v>
      </c>
      <c r="L26" s="488">
        <v>0</v>
      </c>
      <c r="M26" s="370">
        <f t="shared" si="1"/>
        <v>0</v>
      </c>
      <c r="N26" s="371">
        <f t="shared" si="2"/>
        <v>30</v>
      </c>
      <c r="O26" s="370">
        <f t="shared" si="3"/>
        <v>0</v>
      </c>
      <c r="P26" s="371">
        <f t="shared" si="4"/>
        <v>10</v>
      </c>
      <c r="Q26" s="372">
        <f t="shared" si="5"/>
        <v>40</v>
      </c>
    </row>
    <row r="27" spans="1:21" x14ac:dyDescent="0.25">
      <c r="A27" s="367">
        <v>19</v>
      </c>
      <c r="B27" s="368" t="str">
        <f>IF('Tabela II'!B27="","",'Tabela II'!B27)</f>
        <v>Edvin Kokić</v>
      </c>
      <c r="C27" s="368" t="s">
        <v>165</v>
      </c>
      <c r="D27" s="368" t="s">
        <v>227</v>
      </c>
      <c r="E27" s="488">
        <v>1384</v>
      </c>
      <c r="F27" s="369">
        <f t="shared" si="0"/>
        <v>72</v>
      </c>
      <c r="G27" s="488">
        <v>0</v>
      </c>
      <c r="H27" s="488">
        <v>64</v>
      </c>
      <c r="I27" s="488">
        <v>5</v>
      </c>
      <c r="J27" s="488">
        <v>0</v>
      </c>
      <c r="K27" s="488">
        <v>3</v>
      </c>
      <c r="L27" s="488">
        <v>0</v>
      </c>
      <c r="M27" s="370">
        <f t="shared" si="1"/>
        <v>4.1666666666666664E-2</v>
      </c>
      <c r="N27" s="371">
        <f t="shared" si="2"/>
        <v>30</v>
      </c>
      <c r="O27" s="370">
        <f t="shared" si="3"/>
        <v>2.167630057803468E-3</v>
      </c>
      <c r="P27" s="371">
        <f t="shared" si="4"/>
        <v>10</v>
      </c>
      <c r="Q27" s="372">
        <f t="shared" si="5"/>
        <v>40</v>
      </c>
    </row>
    <row r="28" spans="1:21" x14ac:dyDescent="0.25">
      <c r="A28" s="367">
        <v>20</v>
      </c>
      <c r="B28" s="368" t="str">
        <f>IF('Tabela II'!B28="","",'Tabela II'!B28)</f>
        <v>Ivana Baković-Jukić</v>
      </c>
      <c r="C28" s="368" t="s">
        <v>165</v>
      </c>
      <c r="D28" s="368" t="s">
        <v>227</v>
      </c>
      <c r="E28" s="488">
        <v>828</v>
      </c>
      <c r="F28" s="369">
        <f t="shared" si="0"/>
        <v>27</v>
      </c>
      <c r="G28" s="488">
        <v>0</v>
      </c>
      <c r="H28" s="488">
        <v>26</v>
      </c>
      <c r="I28" s="488">
        <v>1</v>
      </c>
      <c r="J28" s="488">
        <v>0</v>
      </c>
      <c r="K28" s="488">
        <v>0</v>
      </c>
      <c r="L28" s="488">
        <v>0</v>
      </c>
      <c r="M28" s="370">
        <f t="shared" si="1"/>
        <v>0</v>
      </c>
      <c r="N28" s="371">
        <f t="shared" si="2"/>
        <v>30</v>
      </c>
      <c r="O28" s="370">
        <f t="shared" si="3"/>
        <v>0</v>
      </c>
      <c r="P28" s="371">
        <f t="shared" si="4"/>
        <v>10</v>
      </c>
      <c r="Q28" s="372">
        <f t="shared" si="5"/>
        <v>40</v>
      </c>
    </row>
    <row r="29" spans="1:21" x14ac:dyDescent="0.25">
      <c r="A29" s="367">
        <v>21</v>
      </c>
      <c r="B29" s="368" t="str">
        <f>IF('Tabela II'!B29="","",'Tabela II'!B29)</f>
        <v>Jasmina Omanović</v>
      </c>
      <c r="C29" s="368" t="s">
        <v>165</v>
      </c>
      <c r="D29" s="368" t="s">
        <v>227</v>
      </c>
      <c r="E29" s="488">
        <v>1274</v>
      </c>
      <c r="F29" s="369">
        <f t="shared" si="0"/>
        <v>33</v>
      </c>
      <c r="G29" s="488">
        <v>0</v>
      </c>
      <c r="H29" s="488">
        <v>30</v>
      </c>
      <c r="I29" s="488">
        <v>1</v>
      </c>
      <c r="J29" s="488">
        <v>0</v>
      </c>
      <c r="K29" s="488">
        <v>1</v>
      </c>
      <c r="L29" s="488">
        <v>1</v>
      </c>
      <c r="M29" s="370">
        <f t="shared" si="1"/>
        <v>4.5454545454545456E-2</v>
      </c>
      <c r="N29" s="371">
        <f t="shared" si="2"/>
        <v>30</v>
      </c>
      <c r="O29" s="370">
        <f t="shared" si="3"/>
        <v>1.1773940345368916E-3</v>
      </c>
      <c r="P29" s="371">
        <f t="shared" si="4"/>
        <v>10</v>
      </c>
      <c r="Q29" s="372">
        <f t="shared" si="5"/>
        <v>40</v>
      </c>
    </row>
    <row r="30" spans="1:21" x14ac:dyDescent="0.25">
      <c r="A30" s="367">
        <v>22</v>
      </c>
      <c r="B30" s="368" t="str">
        <f>IF('Tabela II'!B30="","",'Tabela II'!B30)</f>
        <v>Kanita Kukić</v>
      </c>
      <c r="C30" s="368" t="s">
        <v>165</v>
      </c>
      <c r="D30" s="368" t="s">
        <v>228</v>
      </c>
      <c r="E30" s="488">
        <v>285</v>
      </c>
      <c r="F30" s="369">
        <f t="shared" si="0"/>
        <v>11</v>
      </c>
      <c r="G30" s="488">
        <v>0</v>
      </c>
      <c r="H30" s="488">
        <v>11</v>
      </c>
      <c r="I30" s="488">
        <v>0</v>
      </c>
      <c r="J30" s="488">
        <v>0</v>
      </c>
      <c r="K30" s="488">
        <v>0</v>
      </c>
      <c r="L30" s="488">
        <v>0</v>
      </c>
      <c r="M30" s="370" t="str">
        <f t="shared" si="1"/>
        <v/>
      </c>
      <c r="N30" s="371" t="str">
        <f t="shared" si="2"/>
        <v/>
      </c>
      <c r="O30" s="370" t="str">
        <f t="shared" si="3"/>
        <v/>
      </c>
      <c r="P30" s="371" t="str">
        <f t="shared" si="4"/>
        <v/>
      </c>
      <c r="Q30" s="372" t="str">
        <f t="shared" si="5"/>
        <v/>
      </c>
    </row>
    <row r="31" spans="1:21" x14ac:dyDescent="0.25">
      <c r="A31" s="367">
        <v>23</v>
      </c>
      <c r="B31" s="368" t="str">
        <f>IF('Tabela II'!B31="","",'Tabela II'!B31)</f>
        <v>Maja Drino Škandro</v>
      </c>
      <c r="C31" s="368" t="s">
        <v>165</v>
      </c>
      <c r="D31" s="368" t="s">
        <v>228</v>
      </c>
      <c r="E31" s="488">
        <v>329</v>
      </c>
      <c r="F31" s="369">
        <f t="shared" si="0"/>
        <v>0</v>
      </c>
      <c r="G31" s="488">
        <v>0</v>
      </c>
      <c r="H31" s="488">
        <v>0</v>
      </c>
      <c r="I31" s="488">
        <v>0</v>
      </c>
      <c r="J31" s="488">
        <v>0</v>
      </c>
      <c r="K31" s="488">
        <v>0</v>
      </c>
      <c r="L31" s="488">
        <v>0</v>
      </c>
      <c r="M31" s="370" t="str">
        <f t="shared" si="1"/>
        <v/>
      </c>
      <c r="N31" s="371" t="str">
        <f t="shared" si="2"/>
        <v/>
      </c>
      <c r="O31" s="370" t="str">
        <f t="shared" si="3"/>
        <v/>
      </c>
      <c r="P31" s="371" t="str">
        <f t="shared" si="4"/>
        <v/>
      </c>
      <c r="Q31" s="372" t="str">
        <f t="shared" si="5"/>
        <v/>
      </c>
    </row>
    <row r="32" spans="1:21" x14ac:dyDescent="0.25">
      <c r="A32" s="367">
        <v>24</v>
      </c>
      <c r="B32" s="368" t="str">
        <f>IF('Tabela II'!B32="","",'Tabela II'!B32)</f>
        <v>Maja Šuput</v>
      </c>
      <c r="C32" s="368" t="s">
        <v>165</v>
      </c>
      <c r="D32" s="368" t="s">
        <v>227</v>
      </c>
      <c r="E32" s="488">
        <v>798</v>
      </c>
      <c r="F32" s="369">
        <f t="shared" si="0"/>
        <v>14</v>
      </c>
      <c r="G32" s="488">
        <v>0</v>
      </c>
      <c r="H32" s="488">
        <v>14</v>
      </c>
      <c r="I32" s="488">
        <v>0</v>
      </c>
      <c r="J32" s="488">
        <v>0</v>
      </c>
      <c r="K32" s="488">
        <v>0</v>
      </c>
      <c r="L32" s="488">
        <v>0</v>
      </c>
      <c r="M32" s="370">
        <f t="shared" si="1"/>
        <v>0</v>
      </c>
      <c r="N32" s="371">
        <f t="shared" si="2"/>
        <v>30</v>
      </c>
      <c r="O32" s="370">
        <f t="shared" si="3"/>
        <v>0</v>
      </c>
      <c r="P32" s="371">
        <f t="shared" si="4"/>
        <v>10</v>
      </c>
      <c r="Q32" s="372">
        <f t="shared" si="5"/>
        <v>40</v>
      </c>
    </row>
    <row r="33" spans="1:17" x14ac:dyDescent="0.25">
      <c r="A33" s="367">
        <v>25</v>
      </c>
      <c r="B33" s="368" t="str">
        <f>IF('Tabela II'!B33="","",'Tabela II'!B33)</f>
        <v>Marina Šapina</v>
      </c>
      <c r="C33" s="368" t="s">
        <v>165</v>
      </c>
      <c r="D33" s="368" t="s">
        <v>227</v>
      </c>
      <c r="E33" s="488">
        <v>629</v>
      </c>
      <c r="F33" s="369">
        <f t="shared" si="0"/>
        <v>37</v>
      </c>
      <c r="G33" s="488">
        <v>0</v>
      </c>
      <c r="H33" s="488">
        <v>33</v>
      </c>
      <c r="I33" s="488">
        <v>2</v>
      </c>
      <c r="J33" s="488">
        <v>0</v>
      </c>
      <c r="K33" s="488">
        <v>2</v>
      </c>
      <c r="L33" s="488">
        <v>0</v>
      </c>
      <c r="M33" s="370">
        <f t="shared" si="1"/>
        <v>5.4054054054054057E-2</v>
      </c>
      <c r="N33" s="371">
        <f t="shared" si="2"/>
        <v>30</v>
      </c>
      <c r="O33" s="370">
        <f t="shared" si="3"/>
        <v>3.1796502384737681E-3</v>
      </c>
      <c r="P33" s="371">
        <f t="shared" si="4"/>
        <v>10</v>
      </c>
      <c r="Q33" s="372">
        <f t="shared" si="5"/>
        <v>40</v>
      </c>
    </row>
    <row r="34" spans="1:17" x14ac:dyDescent="0.25">
      <c r="A34" s="367">
        <v>26</v>
      </c>
      <c r="B34" s="368" t="str">
        <f>IF('Tabela II'!B34="","",'Tabela II'!B34)</f>
        <v>Melisa Kovačević</v>
      </c>
      <c r="C34" s="368" t="s">
        <v>165</v>
      </c>
      <c r="D34" s="368" t="s">
        <v>227</v>
      </c>
      <c r="E34" s="488">
        <v>1106</v>
      </c>
      <c r="F34" s="369">
        <f t="shared" si="0"/>
        <v>34</v>
      </c>
      <c r="G34" s="488">
        <v>0</v>
      </c>
      <c r="H34" s="488">
        <v>29</v>
      </c>
      <c r="I34" s="488">
        <v>2</v>
      </c>
      <c r="J34" s="488">
        <v>0</v>
      </c>
      <c r="K34" s="488">
        <v>3</v>
      </c>
      <c r="L34" s="488">
        <v>0</v>
      </c>
      <c r="M34" s="370">
        <f t="shared" si="1"/>
        <v>8.8235294117647065E-2</v>
      </c>
      <c r="N34" s="371">
        <f t="shared" si="2"/>
        <v>30</v>
      </c>
      <c r="O34" s="370">
        <f t="shared" si="3"/>
        <v>2.7124773960216998E-3</v>
      </c>
      <c r="P34" s="371">
        <f t="shared" si="4"/>
        <v>10</v>
      </c>
      <c r="Q34" s="372">
        <f t="shared" si="5"/>
        <v>40</v>
      </c>
    </row>
    <row r="35" spans="1:17" ht="25.5" x14ac:dyDescent="0.25">
      <c r="A35" s="367">
        <v>27</v>
      </c>
      <c r="B35" s="368" t="str">
        <f>IF('Tabela II'!B35="","",'Tabela II'!B35)</f>
        <v>Nermina Hadžiahmetović</v>
      </c>
      <c r="C35" s="368" t="s">
        <v>165</v>
      </c>
      <c r="D35" s="368" t="s">
        <v>227</v>
      </c>
      <c r="E35" s="488">
        <v>658</v>
      </c>
      <c r="F35" s="369">
        <f t="shared" si="0"/>
        <v>15</v>
      </c>
      <c r="G35" s="488">
        <v>0</v>
      </c>
      <c r="H35" s="488">
        <v>15</v>
      </c>
      <c r="I35" s="488">
        <v>0</v>
      </c>
      <c r="J35" s="488">
        <v>0</v>
      </c>
      <c r="K35" s="488">
        <v>0</v>
      </c>
      <c r="L35" s="488">
        <v>0</v>
      </c>
      <c r="M35" s="370">
        <f t="shared" si="1"/>
        <v>0</v>
      </c>
      <c r="N35" s="371">
        <f t="shared" si="2"/>
        <v>30</v>
      </c>
      <c r="O35" s="370">
        <f t="shared" si="3"/>
        <v>0</v>
      </c>
      <c r="P35" s="371">
        <f t="shared" si="4"/>
        <v>10</v>
      </c>
      <c r="Q35" s="372">
        <f t="shared" si="5"/>
        <v>40</v>
      </c>
    </row>
    <row r="36" spans="1:17" x14ac:dyDescent="0.25">
      <c r="A36" s="367">
        <v>28</v>
      </c>
      <c r="B36" s="368" t="str">
        <f>IF('Tabela II'!B36="","",'Tabela II'!B36)</f>
        <v>Rankica Jerković</v>
      </c>
      <c r="C36" s="368" t="s">
        <v>165</v>
      </c>
      <c r="D36" s="368" t="s">
        <v>227</v>
      </c>
      <c r="E36" s="488">
        <v>258</v>
      </c>
      <c r="F36" s="369">
        <f t="shared" si="0"/>
        <v>46</v>
      </c>
      <c r="G36" s="488">
        <v>0</v>
      </c>
      <c r="H36" s="488">
        <v>42</v>
      </c>
      <c r="I36" s="488">
        <v>4</v>
      </c>
      <c r="J36" s="488">
        <v>0</v>
      </c>
      <c r="K36" s="488">
        <v>0</v>
      </c>
      <c r="L36" s="488">
        <v>0</v>
      </c>
      <c r="M36" s="370">
        <f t="shared" si="1"/>
        <v>0</v>
      </c>
      <c r="N36" s="371">
        <f t="shared" si="2"/>
        <v>30</v>
      </c>
      <c r="O36" s="370">
        <f t="shared" si="3"/>
        <v>0</v>
      </c>
      <c r="P36" s="371">
        <f t="shared" si="4"/>
        <v>10</v>
      </c>
      <c r="Q36" s="372">
        <f t="shared" si="5"/>
        <v>40</v>
      </c>
    </row>
    <row r="37" spans="1:17" x14ac:dyDescent="0.25">
      <c r="A37" s="367">
        <v>29</v>
      </c>
      <c r="B37" s="368" t="str">
        <f>IF('Tabela II'!B37="","",'Tabela II'!B37)</f>
        <v>Sabrija Agić</v>
      </c>
      <c r="C37" s="368" t="s">
        <v>165</v>
      </c>
      <c r="D37" s="368" t="s">
        <v>227</v>
      </c>
      <c r="E37" s="488">
        <v>441</v>
      </c>
      <c r="F37" s="369">
        <f t="shared" si="0"/>
        <v>62</v>
      </c>
      <c r="G37" s="488">
        <v>0</v>
      </c>
      <c r="H37" s="488">
        <v>57</v>
      </c>
      <c r="I37" s="488">
        <v>1</v>
      </c>
      <c r="J37" s="488">
        <v>0</v>
      </c>
      <c r="K37" s="488">
        <v>4</v>
      </c>
      <c r="L37" s="488">
        <v>0</v>
      </c>
      <c r="M37" s="370">
        <f t="shared" si="1"/>
        <v>6.4516129032258063E-2</v>
      </c>
      <c r="N37" s="371">
        <f t="shared" si="2"/>
        <v>30</v>
      </c>
      <c r="O37" s="370">
        <f t="shared" si="3"/>
        <v>9.0702947845804991E-3</v>
      </c>
      <c r="P37" s="371">
        <f t="shared" si="4"/>
        <v>10</v>
      </c>
      <c r="Q37" s="372">
        <f t="shared" si="5"/>
        <v>40</v>
      </c>
    </row>
    <row r="38" spans="1:17" x14ac:dyDescent="0.25">
      <c r="A38" s="367">
        <v>30</v>
      </c>
      <c r="B38" s="368" t="str">
        <f>IF('Tabela II'!B38="","",'Tabela II'!B38)</f>
        <v>Samra Spahić-Drino</v>
      </c>
      <c r="C38" s="368" t="s">
        <v>165</v>
      </c>
      <c r="D38" s="368" t="s">
        <v>227</v>
      </c>
      <c r="E38" s="488">
        <v>1264</v>
      </c>
      <c r="F38" s="369">
        <f t="shared" si="0"/>
        <v>48</v>
      </c>
      <c r="G38" s="488">
        <v>0</v>
      </c>
      <c r="H38" s="488">
        <v>43</v>
      </c>
      <c r="I38" s="488">
        <v>2</v>
      </c>
      <c r="J38" s="488">
        <v>0</v>
      </c>
      <c r="K38" s="488">
        <v>2</v>
      </c>
      <c r="L38" s="488">
        <v>1</v>
      </c>
      <c r="M38" s="370">
        <f t="shared" si="1"/>
        <v>5.2083333333333336E-2</v>
      </c>
      <c r="N38" s="371">
        <f t="shared" si="2"/>
        <v>30</v>
      </c>
      <c r="O38" s="370">
        <f t="shared" si="3"/>
        <v>1.9778481012658229E-3</v>
      </c>
      <c r="P38" s="371">
        <f t="shared" si="4"/>
        <v>10</v>
      </c>
      <c r="Q38" s="372">
        <f t="shared" si="5"/>
        <v>40</v>
      </c>
    </row>
    <row r="39" spans="1:17" x14ac:dyDescent="0.25">
      <c r="A39" s="367">
        <v>31</v>
      </c>
      <c r="B39" s="368" t="str">
        <f>IF('Tabela II'!B39="","",'Tabela II'!B39)</f>
        <v>Sanela Popović</v>
      </c>
      <c r="C39" s="368" t="s">
        <v>165</v>
      </c>
      <c r="D39" s="368" t="s">
        <v>227</v>
      </c>
      <c r="E39" s="488">
        <v>1348</v>
      </c>
      <c r="F39" s="369">
        <f t="shared" si="0"/>
        <v>35</v>
      </c>
      <c r="G39" s="488">
        <v>0</v>
      </c>
      <c r="H39" s="488">
        <v>30</v>
      </c>
      <c r="I39" s="488">
        <v>4</v>
      </c>
      <c r="J39" s="488">
        <v>0</v>
      </c>
      <c r="K39" s="488">
        <v>0</v>
      </c>
      <c r="L39" s="488">
        <v>1</v>
      </c>
      <c r="M39" s="370">
        <f t="shared" si="1"/>
        <v>1.4285714285714285E-2</v>
      </c>
      <c r="N39" s="371">
        <f t="shared" si="2"/>
        <v>30</v>
      </c>
      <c r="O39" s="370">
        <f t="shared" si="3"/>
        <v>3.70919881305638E-4</v>
      </c>
      <c r="P39" s="371">
        <f t="shared" si="4"/>
        <v>10</v>
      </c>
      <c r="Q39" s="372">
        <f t="shared" si="5"/>
        <v>40</v>
      </c>
    </row>
    <row r="40" spans="1:17" x14ac:dyDescent="0.25">
      <c r="A40" s="367">
        <v>32</v>
      </c>
      <c r="B40" s="368" t="str">
        <f>IF('Tabela II'!B40="","",'Tabela II'!B40)</f>
        <v>Olivera Križanović</v>
      </c>
      <c r="C40" s="368" t="s">
        <v>166</v>
      </c>
      <c r="D40" s="368" t="s">
        <v>227</v>
      </c>
      <c r="E40" s="488">
        <v>1206</v>
      </c>
      <c r="F40" s="369">
        <f t="shared" si="0"/>
        <v>4</v>
      </c>
      <c r="G40" s="488">
        <v>0</v>
      </c>
      <c r="H40" s="488">
        <v>3</v>
      </c>
      <c r="I40" s="488">
        <v>1</v>
      </c>
      <c r="J40" s="488">
        <v>0</v>
      </c>
      <c r="K40" s="488">
        <v>0</v>
      </c>
      <c r="L40" s="488">
        <v>0</v>
      </c>
      <c r="M40" s="370" t="str">
        <f t="shared" si="1"/>
        <v>Član 16. stav 5. Kriterija</v>
      </c>
      <c r="N40" s="371" t="str">
        <f t="shared" si="2"/>
        <v/>
      </c>
      <c r="O40" s="370">
        <f t="shared" si="3"/>
        <v>0</v>
      </c>
      <c r="P40" s="371">
        <f t="shared" si="4"/>
        <v>10</v>
      </c>
      <c r="Q40" s="372">
        <f t="shared" si="5"/>
        <v>10</v>
      </c>
    </row>
    <row r="41" spans="1:17" x14ac:dyDescent="0.25">
      <c r="A41" s="367">
        <v>33</v>
      </c>
      <c r="B41" s="368" t="str">
        <f>IF('Tabela II'!B41="","",'Tabela II'!B41)</f>
        <v>Sanjin Mulabegović</v>
      </c>
      <c r="C41" s="368" t="s">
        <v>166</v>
      </c>
      <c r="D41" s="368" t="s">
        <v>227</v>
      </c>
      <c r="E41" s="488">
        <v>913</v>
      </c>
      <c r="F41" s="369">
        <f t="shared" si="0"/>
        <v>11</v>
      </c>
      <c r="G41" s="488">
        <v>0</v>
      </c>
      <c r="H41" s="488">
        <v>10</v>
      </c>
      <c r="I41" s="488">
        <v>0</v>
      </c>
      <c r="J41" s="488">
        <v>0</v>
      </c>
      <c r="K41" s="488">
        <v>1</v>
      </c>
      <c r="L41" s="488">
        <v>0</v>
      </c>
      <c r="M41" s="370">
        <f t="shared" si="1"/>
        <v>9.0909090909090912E-2</v>
      </c>
      <c r="N41" s="371">
        <f t="shared" si="2"/>
        <v>30</v>
      </c>
      <c r="O41" s="370">
        <f t="shared" si="3"/>
        <v>1.0952902519167579E-3</v>
      </c>
      <c r="P41" s="371">
        <f t="shared" si="4"/>
        <v>10</v>
      </c>
      <c r="Q41" s="372">
        <f t="shared" si="5"/>
        <v>40</v>
      </c>
    </row>
    <row r="42" spans="1:17" ht="25.5" x14ac:dyDescent="0.25">
      <c r="A42" s="367">
        <v>34</v>
      </c>
      <c r="B42" s="368" t="str">
        <f>IF('Tabela II'!B42="","",'Tabela II'!B42)</f>
        <v>Đenita Kurbegović-Huseinspahić</v>
      </c>
      <c r="C42" s="368" t="s">
        <v>166</v>
      </c>
      <c r="D42" s="368" t="s">
        <v>227</v>
      </c>
      <c r="E42" s="488">
        <v>1153</v>
      </c>
      <c r="F42" s="369">
        <f t="shared" si="0"/>
        <v>20</v>
      </c>
      <c r="G42" s="488">
        <v>0</v>
      </c>
      <c r="H42" s="488">
        <v>20</v>
      </c>
      <c r="I42" s="488">
        <v>0</v>
      </c>
      <c r="J42" s="488">
        <v>0</v>
      </c>
      <c r="K42" s="488">
        <v>0</v>
      </c>
      <c r="L42" s="488">
        <v>0</v>
      </c>
      <c r="M42" s="370">
        <f t="shared" si="1"/>
        <v>0</v>
      </c>
      <c r="N42" s="371">
        <f t="shared" si="2"/>
        <v>30</v>
      </c>
      <c r="O42" s="370">
        <f t="shared" si="3"/>
        <v>0</v>
      </c>
      <c r="P42" s="371">
        <f t="shared" si="4"/>
        <v>10</v>
      </c>
      <c r="Q42" s="372">
        <f t="shared" si="5"/>
        <v>40</v>
      </c>
    </row>
    <row r="43" spans="1:17" x14ac:dyDescent="0.25">
      <c r="A43" s="367">
        <v>35</v>
      </c>
      <c r="B43" s="368" t="str">
        <f>IF('Tabela II'!B43="","",'Tabela II'!B43)</f>
        <v>Ivana Bukvić</v>
      </c>
      <c r="C43" s="368" t="s">
        <v>166</v>
      </c>
      <c r="D43" s="368" t="s">
        <v>227</v>
      </c>
      <c r="E43" s="488">
        <v>1331</v>
      </c>
      <c r="F43" s="369">
        <f t="shared" si="0"/>
        <v>29</v>
      </c>
      <c r="G43" s="488">
        <v>0</v>
      </c>
      <c r="H43" s="488">
        <v>28</v>
      </c>
      <c r="I43" s="488">
        <v>1</v>
      </c>
      <c r="J43" s="488">
        <v>0</v>
      </c>
      <c r="K43" s="488">
        <v>0</v>
      </c>
      <c r="L43" s="488">
        <v>0</v>
      </c>
      <c r="M43" s="370">
        <f t="shared" si="1"/>
        <v>0</v>
      </c>
      <c r="N43" s="371">
        <f t="shared" si="2"/>
        <v>30</v>
      </c>
      <c r="O43" s="370">
        <f t="shared" si="3"/>
        <v>0</v>
      </c>
      <c r="P43" s="371">
        <f t="shared" si="4"/>
        <v>10</v>
      </c>
      <c r="Q43" s="372">
        <f t="shared" si="5"/>
        <v>40</v>
      </c>
    </row>
    <row r="44" spans="1:17" x14ac:dyDescent="0.25">
      <c r="A44" s="367">
        <v>36</v>
      </c>
      <c r="B44" s="368" t="str">
        <f>IF('Tabela II'!B44="","",'Tabela II'!B44)</f>
        <v>Amela Balić</v>
      </c>
      <c r="C44" s="368" t="s">
        <v>166</v>
      </c>
      <c r="D44" s="368" t="s">
        <v>227</v>
      </c>
      <c r="E44" s="488">
        <v>1439</v>
      </c>
      <c r="F44" s="369">
        <f t="shared" si="0"/>
        <v>28</v>
      </c>
      <c r="G44" s="488">
        <v>0</v>
      </c>
      <c r="H44" s="488">
        <v>25</v>
      </c>
      <c r="I44" s="488">
        <v>0</v>
      </c>
      <c r="J44" s="488">
        <v>0</v>
      </c>
      <c r="K44" s="488">
        <v>3</v>
      </c>
      <c r="L44" s="488">
        <v>0</v>
      </c>
      <c r="M44" s="370">
        <f t="shared" si="1"/>
        <v>0.10714285714285714</v>
      </c>
      <c r="N44" s="371">
        <f t="shared" si="2"/>
        <v>24</v>
      </c>
      <c r="O44" s="370">
        <f t="shared" si="3"/>
        <v>2.0847810979847115E-3</v>
      </c>
      <c r="P44" s="371">
        <f t="shared" si="4"/>
        <v>10</v>
      </c>
      <c r="Q44" s="372">
        <f t="shared" si="5"/>
        <v>34</v>
      </c>
    </row>
    <row r="45" spans="1:17" x14ac:dyDescent="0.25">
      <c r="A45" s="367">
        <v>37</v>
      </c>
      <c r="B45" s="368" t="str">
        <f>IF('Tabela II'!B45="","",'Tabela II'!B45)</f>
        <v>Armina Mušinović</v>
      </c>
      <c r="C45" s="368" t="s">
        <v>166</v>
      </c>
      <c r="D45" s="368" t="s">
        <v>227</v>
      </c>
      <c r="E45" s="488">
        <v>2033</v>
      </c>
      <c r="F45" s="369">
        <f t="shared" si="0"/>
        <v>44</v>
      </c>
      <c r="G45" s="488">
        <v>0</v>
      </c>
      <c r="H45" s="488">
        <v>43</v>
      </c>
      <c r="I45" s="488">
        <v>0</v>
      </c>
      <c r="J45" s="488">
        <v>0</v>
      </c>
      <c r="K45" s="488">
        <v>1</v>
      </c>
      <c r="L45" s="488">
        <v>0</v>
      </c>
      <c r="M45" s="370">
        <f t="shared" si="1"/>
        <v>2.2727272727272728E-2</v>
      </c>
      <c r="N45" s="371">
        <f t="shared" si="2"/>
        <v>30</v>
      </c>
      <c r="O45" s="370">
        <f t="shared" si="3"/>
        <v>4.9188391539596653E-4</v>
      </c>
      <c r="P45" s="371">
        <f t="shared" si="4"/>
        <v>10</v>
      </c>
      <c r="Q45" s="372">
        <f t="shared" si="5"/>
        <v>40</v>
      </c>
    </row>
    <row r="46" spans="1:17" x14ac:dyDescent="0.25">
      <c r="A46" s="367">
        <v>38</v>
      </c>
      <c r="B46" s="368" t="str">
        <f>IF('Tabela II'!B46="","",'Tabela II'!B46)</f>
        <v>Sandra Aldobašić</v>
      </c>
      <c r="C46" s="368" t="s">
        <v>166</v>
      </c>
      <c r="D46" s="368" t="s">
        <v>227</v>
      </c>
      <c r="E46" s="488">
        <v>1093</v>
      </c>
      <c r="F46" s="369">
        <f t="shared" si="0"/>
        <v>22</v>
      </c>
      <c r="G46" s="488">
        <v>0</v>
      </c>
      <c r="H46" s="488">
        <v>22</v>
      </c>
      <c r="I46" s="488">
        <v>0</v>
      </c>
      <c r="J46" s="488">
        <v>0</v>
      </c>
      <c r="K46" s="488">
        <v>0</v>
      </c>
      <c r="L46" s="488">
        <v>0</v>
      </c>
      <c r="M46" s="370">
        <f t="shared" si="1"/>
        <v>0</v>
      </c>
      <c r="N46" s="371">
        <f t="shared" si="2"/>
        <v>30</v>
      </c>
      <c r="O46" s="370">
        <f t="shared" si="3"/>
        <v>0</v>
      </c>
      <c r="P46" s="371">
        <f t="shared" si="4"/>
        <v>10</v>
      </c>
      <c r="Q46" s="372">
        <f t="shared" si="5"/>
        <v>40</v>
      </c>
    </row>
    <row r="47" spans="1:17" x14ac:dyDescent="0.25">
      <c r="A47" s="367">
        <v>39</v>
      </c>
      <c r="B47" s="368" t="s">
        <v>324</v>
      </c>
      <c r="C47" s="368" t="s">
        <v>165</v>
      </c>
      <c r="D47" s="368" t="s">
        <v>227</v>
      </c>
      <c r="E47" s="488">
        <v>984</v>
      </c>
      <c r="F47" s="369">
        <f t="shared" si="0"/>
        <v>43</v>
      </c>
      <c r="G47" s="488">
        <v>0</v>
      </c>
      <c r="H47" s="488">
        <v>39</v>
      </c>
      <c r="I47" s="488">
        <v>2</v>
      </c>
      <c r="J47" s="488">
        <v>0</v>
      </c>
      <c r="K47" s="488">
        <v>2</v>
      </c>
      <c r="L47" s="488">
        <v>0</v>
      </c>
      <c r="M47" s="370">
        <f t="shared" si="1"/>
        <v>4.6511627906976744E-2</v>
      </c>
      <c r="N47" s="371">
        <f t="shared" si="2"/>
        <v>30</v>
      </c>
      <c r="O47" s="370">
        <f t="shared" si="3"/>
        <v>2.0325203252032522E-3</v>
      </c>
      <c r="P47" s="371">
        <f t="shared" si="4"/>
        <v>10</v>
      </c>
      <c r="Q47" s="372">
        <f t="shared" si="5"/>
        <v>40</v>
      </c>
    </row>
    <row r="48" spans="1:17" x14ac:dyDescent="0.25">
      <c r="A48" s="367">
        <v>40</v>
      </c>
      <c r="B48" s="368" t="s">
        <v>327</v>
      </c>
      <c r="C48" s="368" t="s">
        <v>165</v>
      </c>
      <c r="D48" s="368" t="s">
        <v>227</v>
      </c>
      <c r="E48" s="488">
        <v>284</v>
      </c>
      <c r="F48" s="369">
        <f t="shared" si="0"/>
        <v>74</v>
      </c>
      <c r="G48" s="488">
        <v>0</v>
      </c>
      <c r="H48" s="488">
        <v>68</v>
      </c>
      <c r="I48" s="488">
        <v>4</v>
      </c>
      <c r="J48" s="488">
        <v>0</v>
      </c>
      <c r="K48" s="488">
        <v>2</v>
      </c>
      <c r="L48" s="488">
        <v>0</v>
      </c>
      <c r="M48" s="370">
        <f t="shared" si="1"/>
        <v>2.7027027027027029E-2</v>
      </c>
      <c r="N48" s="371">
        <f t="shared" si="2"/>
        <v>30</v>
      </c>
      <c r="O48" s="370">
        <f t="shared" si="3"/>
        <v>7.0422535211267607E-3</v>
      </c>
      <c r="P48" s="371">
        <f t="shared" si="4"/>
        <v>10</v>
      </c>
      <c r="Q48" s="372">
        <f t="shared" si="5"/>
        <v>40</v>
      </c>
    </row>
    <row r="49" spans="1:20" x14ac:dyDescent="0.25">
      <c r="A49" s="367">
        <v>41</v>
      </c>
      <c r="B49" s="368" t="s">
        <v>380</v>
      </c>
      <c r="C49" s="368" t="s">
        <v>165</v>
      </c>
      <c r="D49" s="368" t="s">
        <v>228</v>
      </c>
      <c r="E49" s="488">
        <v>0</v>
      </c>
      <c r="F49" s="369">
        <f t="shared" si="0"/>
        <v>6</v>
      </c>
      <c r="G49" s="488">
        <v>0</v>
      </c>
      <c r="H49" s="488">
        <v>3</v>
      </c>
      <c r="I49" s="488">
        <v>2</v>
      </c>
      <c r="J49" s="488">
        <v>0</v>
      </c>
      <c r="K49" s="488">
        <v>1</v>
      </c>
      <c r="L49" s="488">
        <v>0</v>
      </c>
      <c r="M49" s="370" t="str">
        <f t="shared" si="1"/>
        <v/>
      </c>
      <c r="N49" s="371" t="str">
        <f t="shared" si="2"/>
        <v/>
      </c>
      <c r="O49" s="370" t="str">
        <f t="shared" si="3"/>
        <v/>
      </c>
      <c r="P49" s="371" t="str">
        <f t="shared" si="4"/>
        <v/>
      </c>
      <c r="Q49" s="372" t="str">
        <f t="shared" si="5"/>
        <v/>
      </c>
    </row>
    <row r="50" spans="1:20" x14ac:dyDescent="0.25">
      <c r="A50" s="367">
        <v>42</v>
      </c>
      <c r="B50" s="368" t="s">
        <v>381</v>
      </c>
      <c r="C50" s="368" t="s">
        <v>165</v>
      </c>
      <c r="D50" s="368" t="s">
        <v>228</v>
      </c>
      <c r="E50" s="488">
        <v>0</v>
      </c>
      <c r="F50" s="369">
        <f t="shared" si="0"/>
        <v>7</v>
      </c>
      <c r="G50" s="488">
        <v>0</v>
      </c>
      <c r="H50" s="488">
        <v>7</v>
      </c>
      <c r="I50" s="488">
        <v>0</v>
      </c>
      <c r="J50" s="488">
        <v>0</v>
      </c>
      <c r="K50" s="488">
        <v>0</v>
      </c>
      <c r="L50" s="488">
        <v>0</v>
      </c>
      <c r="M50" s="370" t="str">
        <f t="shared" si="1"/>
        <v/>
      </c>
      <c r="N50" s="371" t="str">
        <f t="shared" si="2"/>
        <v/>
      </c>
      <c r="O50" s="370" t="str">
        <f t="shared" si="3"/>
        <v/>
      </c>
      <c r="P50" s="371" t="str">
        <f t="shared" si="4"/>
        <v/>
      </c>
      <c r="Q50" s="372" t="str">
        <f t="shared" si="5"/>
        <v/>
      </c>
    </row>
    <row r="51" spans="1:20" s="340" customFormat="1" x14ac:dyDescent="0.25">
      <c r="A51" s="367">
        <v>43</v>
      </c>
      <c r="B51" s="368" t="s">
        <v>382</v>
      </c>
      <c r="C51" s="368" t="s">
        <v>165</v>
      </c>
      <c r="D51" s="368" t="s">
        <v>228</v>
      </c>
      <c r="E51" s="488">
        <v>0</v>
      </c>
      <c r="F51" s="369">
        <f t="shared" si="0"/>
        <v>2</v>
      </c>
      <c r="G51" s="488">
        <v>0</v>
      </c>
      <c r="H51" s="488">
        <v>0</v>
      </c>
      <c r="I51" s="488">
        <v>2</v>
      </c>
      <c r="J51" s="488">
        <v>0</v>
      </c>
      <c r="K51" s="488">
        <v>0</v>
      </c>
      <c r="L51" s="488">
        <v>0</v>
      </c>
      <c r="M51" s="370" t="str">
        <f t="shared" si="1"/>
        <v/>
      </c>
      <c r="N51" s="371" t="str">
        <f t="shared" si="2"/>
        <v/>
      </c>
      <c r="O51" s="370" t="str">
        <f t="shared" si="3"/>
        <v/>
      </c>
      <c r="P51" s="371" t="str">
        <f t="shared" si="4"/>
        <v/>
      </c>
      <c r="Q51" s="372" t="str">
        <f t="shared" si="5"/>
        <v/>
      </c>
      <c r="R51" s="230"/>
      <c r="S51" s="230"/>
      <c r="T51" s="230"/>
    </row>
    <row r="52" spans="1:20" s="340" customFormat="1" x14ac:dyDescent="0.25">
      <c r="A52" s="367">
        <v>44</v>
      </c>
      <c r="B52" s="368"/>
      <c r="C52" s="368"/>
      <c r="D52" s="368"/>
      <c r="E52" s="488"/>
      <c r="F52" s="369">
        <f t="shared" si="0"/>
        <v>0</v>
      </c>
      <c r="G52" s="488"/>
      <c r="H52" s="488"/>
      <c r="I52" s="488"/>
      <c r="J52" s="488"/>
      <c r="K52" s="488"/>
      <c r="L52" s="488"/>
      <c r="M52" s="370" t="str">
        <f t="shared" si="1"/>
        <v/>
      </c>
      <c r="N52" s="371" t="str">
        <f t="shared" si="2"/>
        <v/>
      </c>
      <c r="O52" s="370" t="str">
        <f t="shared" si="3"/>
        <v/>
      </c>
      <c r="P52" s="371" t="str">
        <f t="shared" si="4"/>
        <v/>
      </c>
      <c r="Q52" s="372" t="str">
        <f t="shared" si="5"/>
        <v/>
      </c>
      <c r="R52" s="230"/>
      <c r="S52" s="230"/>
      <c r="T52" s="230"/>
    </row>
    <row r="53" spans="1:20" s="340" customFormat="1" x14ac:dyDescent="0.25">
      <c r="A53" s="367">
        <v>45</v>
      </c>
      <c r="B53" s="368" t="str">
        <f>IF('Tabela II'!B53="","",'Tabela II'!B53)</f>
        <v/>
      </c>
      <c r="C53" s="368"/>
      <c r="D53" s="368"/>
      <c r="E53" s="488"/>
      <c r="F53" s="369">
        <f t="shared" si="0"/>
        <v>0</v>
      </c>
      <c r="G53" s="488"/>
      <c r="H53" s="488"/>
      <c r="I53" s="488"/>
      <c r="J53" s="488"/>
      <c r="K53" s="488"/>
      <c r="L53" s="488"/>
      <c r="M53" s="370" t="str">
        <f t="shared" si="1"/>
        <v/>
      </c>
      <c r="N53" s="371" t="str">
        <f t="shared" si="2"/>
        <v/>
      </c>
      <c r="O53" s="370" t="str">
        <f t="shared" si="3"/>
        <v/>
      </c>
      <c r="P53" s="371" t="str">
        <f t="shared" si="4"/>
        <v/>
      </c>
      <c r="Q53" s="372" t="str">
        <f t="shared" si="5"/>
        <v/>
      </c>
      <c r="R53" s="230"/>
      <c r="S53" s="230"/>
      <c r="T53" s="230"/>
    </row>
    <row r="54" spans="1:20" s="340" customFormat="1" x14ac:dyDescent="0.25">
      <c r="A54" s="367">
        <v>46</v>
      </c>
      <c r="B54" s="368" t="str">
        <f>IF('Tabela II'!B54="","",'Tabela II'!B54)</f>
        <v/>
      </c>
      <c r="C54" s="368"/>
      <c r="D54" s="368"/>
      <c r="E54" s="488"/>
      <c r="F54" s="369">
        <f t="shared" si="0"/>
        <v>0</v>
      </c>
      <c r="G54" s="488"/>
      <c r="H54" s="488"/>
      <c r="I54" s="488"/>
      <c r="J54" s="488"/>
      <c r="K54" s="488"/>
      <c r="L54" s="488"/>
      <c r="M54" s="370" t="str">
        <f t="shared" si="1"/>
        <v/>
      </c>
      <c r="N54" s="371" t="str">
        <f t="shared" si="2"/>
        <v/>
      </c>
      <c r="O54" s="370" t="str">
        <f t="shared" si="3"/>
        <v/>
      </c>
      <c r="P54" s="371" t="str">
        <f t="shared" si="4"/>
        <v/>
      </c>
      <c r="Q54" s="372" t="str">
        <f t="shared" si="5"/>
        <v/>
      </c>
      <c r="R54" s="230"/>
      <c r="S54" s="230"/>
      <c r="T54" s="230"/>
    </row>
    <row r="55" spans="1:20" s="340" customFormat="1" x14ac:dyDescent="0.25">
      <c r="A55" s="367">
        <v>47</v>
      </c>
      <c r="B55" s="368" t="str">
        <f>IF('Tabela II'!B55="","",'Tabela II'!B55)</f>
        <v/>
      </c>
      <c r="C55" s="368"/>
      <c r="D55" s="368"/>
      <c r="E55" s="488"/>
      <c r="F55" s="369">
        <f t="shared" si="0"/>
        <v>0</v>
      </c>
      <c r="G55" s="488"/>
      <c r="H55" s="488"/>
      <c r="I55" s="488"/>
      <c r="J55" s="488"/>
      <c r="K55" s="488"/>
      <c r="L55" s="488"/>
      <c r="M55" s="370" t="str">
        <f t="shared" si="1"/>
        <v/>
      </c>
      <c r="N55" s="371" t="str">
        <f t="shared" si="2"/>
        <v/>
      </c>
      <c r="O55" s="370" t="str">
        <f t="shared" si="3"/>
        <v/>
      </c>
      <c r="P55" s="371" t="str">
        <f t="shared" si="4"/>
        <v/>
      </c>
      <c r="Q55" s="372" t="str">
        <f t="shared" si="5"/>
        <v/>
      </c>
      <c r="R55" s="230"/>
      <c r="S55" s="230"/>
      <c r="T55" s="230"/>
    </row>
    <row r="56" spans="1:20" s="340" customFormat="1" x14ac:dyDescent="0.25">
      <c r="A56" s="367">
        <v>48</v>
      </c>
      <c r="B56" s="368" t="str">
        <f>IF('Tabela II'!B56="","",'Tabela II'!B56)</f>
        <v/>
      </c>
      <c r="C56" s="368"/>
      <c r="D56" s="368"/>
      <c r="E56" s="488"/>
      <c r="F56" s="369">
        <f t="shared" si="0"/>
        <v>0</v>
      </c>
      <c r="G56" s="488"/>
      <c r="H56" s="488"/>
      <c r="I56" s="488"/>
      <c r="J56" s="488"/>
      <c r="K56" s="488"/>
      <c r="L56" s="488"/>
      <c r="M56" s="370" t="str">
        <f t="shared" si="1"/>
        <v/>
      </c>
      <c r="N56" s="371" t="str">
        <f t="shared" si="2"/>
        <v/>
      </c>
      <c r="O56" s="370" t="str">
        <f t="shared" si="3"/>
        <v/>
      </c>
      <c r="P56" s="371" t="str">
        <f t="shared" si="4"/>
        <v/>
      </c>
      <c r="Q56" s="372" t="str">
        <f t="shared" si="5"/>
        <v/>
      </c>
      <c r="R56" s="230"/>
      <c r="S56" s="230"/>
      <c r="T56" s="230"/>
    </row>
    <row r="57" spans="1:20" s="340" customFormat="1" x14ac:dyDescent="0.25">
      <c r="A57" s="367">
        <v>49</v>
      </c>
      <c r="B57" s="368" t="str">
        <f>IF('Tabela II'!B57="","",'Tabela II'!B57)</f>
        <v/>
      </c>
      <c r="C57" s="368"/>
      <c r="D57" s="368"/>
      <c r="E57" s="488"/>
      <c r="F57" s="369">
        <f t="shared" si="0"/>
        <v>0</v>
      </c>
      <c r="G57" s="488"/>
      <c r="H57" s="488"/>
      <c r="I57" s="488"/>
      <c r="J57" s="488"/>
      <c r="K57" s="488"/>
      <c r="L57" s="488"/>
      <c r="M57" s="370" t="str">
        <f t="shared" si="1"/>
        <v/>
      </c>
      <c r="N57" s="371" t="str">
        <f t="shared" si="2"/>
        <v/>
      </c>
      <c r="O57" s="370" t="str">
        <f t="shared" si="3"/>
        <v/>
      </c>
      <c r="P57" s="371" t="str">
        <f t="shared" si="4"/>
        <v/>
      </c>
      <c r="Q57" s="372" t="str">
        <f t="shared" si="5"/>
        <v/>
      </c>
      <c r="R57" s="230"/>
      <c r="S57" s="230"/>
      <c r="T57" s="230"/>
    </row>
    <row r="58" spans="1:20" x14ac:dyDescent="0.25">
      <c r="A58" s="367">
        <v>50</v>
      </c>
      <c r="B58" s="368" t="str">
        <f>IF('Tabela II'!B58="","",'Tabela II'!B58)</f>
        <v/>
      </c>
      <c r="C58" s="368"/>
      <c r="D58" s="368"/>
      <c r="E58" s="488"/>
      <c r="F58" s="369">
        <f t="shared" si="0"/>
        <v>0</v>
      </c>
      <c r="G58" s="488"/>
      <c r="H58" s="488"/>
      <c r="I58" s="488"/>
      <c r="J58" s="488"/>
      <c r="K58" s="488"/>
      <c r="L58" s="488"/>
      <c r="M58" s="370" t="str">
        <f t="shared" si="1"/>
        <v/>
      </c>
      <c r="N58" s="371" t="str">
        <f t="shared" si="2"/>
        <v/>
      </c>
      <c r="O58" s="370" t="str">
        <f t="shared" si="3"/>
        <v/>
      </c>
      <c r="P58" s="371" t="str">
        <f t="shared" si="4"/>
        <v/>
      </c>
      <c r="Q58" s="372" t="str">
        <f t="shared" si="5"/>
        <v/>
      </c>
    </row>
    <row r="59" spans="1:20" x14ac:dyDescent="0.25">
      <c r="A59" s="367">
        <v>51</v>
      </c>
      <c r="B59" s="368" t="str">
        <f>IF('Tabela II'!B59="","",'Tabela II'!B59)</f>
        <v/>
      </c>
      <c r="C59" s="368"/>
      <c r="D59" s="368"/>
      <c r="E59" s="488"/>
      <c r="F59" s="369">
        <f t="shared" si="0"/>
        <v>0</v>
      </c>
      <c r="G59" s="488"/>
      <c r="H59" s="488"/>
      <c r="I59" s="488"/>
      <c r="J59" s="488"/>
      <c r="K59" s="488"/>
      <c r="L59" s="488"/>
      <c r="M59" s="370" t="str">
        <f t="shared" si="1"/>
        <v/>
      </c>
      <c r="N59" s="371" t="str">
        <f t="shared" si="2"/>
        <v/>
      </c>
      <c r="O59" s="370" t="str">
        <f t="shared" si="3"/>
        <v/>
      </c>
      <c r="P59" s="371" t="str">
        <f t="shared" si="4"/>
        <v/>
      </c>
      <c r="Q59" s="372" t="str">
        <f t="shared" si="5"/>
        <v/>
      </c>
    </row>
    <row r="60" spans="1:20" x14ac:dyDescent="0.25">
      <c r="A60" s="367">
        <v>52</v>
      </c>
      <c r="B60" s="368" t="str">
        <f>IF('Tabela II'!B60="","",'Tabela II'!B60)</f>
        <v/>
      </c>
      <c r="C60" s="368"/>
      <c r="D60" s="368"/>
      <c r="E60" s="488"/>
      <c r="F60" s="369">
        <f t="shared" si="0"/>
        <v>0</v>
      </c>
      <c r="G60" s="488"/>
      <c r="H60" s="488"/>
      <c r="I60" s="488"/>
      <c r="J60" s="488"/>
      <c r="K60" s="488"/>
      <c r="L60" s="488"/>
      <c r="M60" s="370" t="str">
        <f t="shared" si="1"/>
        <v/>
      </c>
      <c r="N60" s="371" t="str">
        <f t="shared" si="2"/>
        <v/>
      </c>
      <c r="O60" s="370" t="str">
        <f t="shared" si="3"/>
        <v/>
      </c>
      <c r="P60" s="371" t="str">
        <f t="shared" si="4"/>
        <v/>
      </c>
      <c r="Q60" s="372" t="str">
        <f t="shared" si="5"/>
        <v/>
      </c>
    </row>
    <row r="61" spans="1:20" x14ac:dyDescent="0.25">
      <c r="A61" s="367">
        <v>53</v>
      </c>
      <c r="B61" s="368" t="str">
        <f>IF('Tabela II'!B61="","",'Tabela II'!B61)</f>
        <v/>
      </c>
      <c r="C61" s="368"/>
      <c r="D61" s="368"/>
      <c r="E61" s="488"/>
      <c r="F61" s="369">
        <f t="shared" si="0"/>
        <v>0</v>
      </c>
      <c r="G61" s="488"/>
      <c r="H61" s="488"/>
      <c r="I61" s="488"/>
      <c r="J61" s="488"/>
      <c r="K61" s="488"/>
      <c r="L61" s="488"/>
      <c r="M61" s="370" t="str">
        <f t="shared" si="1"/>
        <v/>
      </c>
      <c r="N61" s="371" t="str">
        <f t="shared" si="2"/>
        <v/>
      </c>
      <c r="O61" s="370" t="str">
        <f t="shared" si="3"/>
        <v/>
      </c>
      <c r="P61" s="371" t="str">
        <f t="shared" si="4"/>
        <v/>
      </c>
      <c r="Q61" s="372" t="str">
        <f t="shared" si="5"/>
        <v/>
      </c>
    </row>
    <row r="62" spans="1:20" s="340" customFormat="1" x14ac:dyDescent="0.25">
      <c r="A62" s="367">
        <v>54</v>
      </c>
      <c r="B62" s="368" t="str">
        <f>IF('Tabela II'!B62="","",'Tabela II'!B62)</f>
        <v/>
      </c>
      <c r="C62" s="368"/>
      <c r="D62" s="368"/>
      <c r="E62" s="488"/>
      <c r="F62" s="369">
        <f t="shared" si="0"/>
        <v>0</v>
      </c>
      <c r="G62" s="488"/>
      <c r="H62" s="488"/>
      <c r="I62" s="488"/>
      <c r="J62" s="488"/>
      <c r="K62" s="488"/>
      <c r="L62" s="488"/>
      <c r="M62" s="370" t="str">
        <f t="shared" si="1"/>
        <v/>
      </c>
      <c r="N62" s="371" t="str">
        <f t="shared" si="2"/>
        <v/>
      </c>
      <c r="O62" s="370" t="str">
        <f t="shared" si="3"/>
        <v/>
      </c>
      <c r="P62" s="371" t="str">
        <f t="shared" si="4"/>
        <v/>
      </c>
      <c r="Q62" s="372" t="str">
        <f t="shared" si="5"/>
        <v/>
      </c>
      <c r="R62" s="230"/>
      <c r="S62" s="230"/>
      <c r="T62" s="230"/>
    </row>
    <row r="63" spans="1:20" s="340" customFormat="1" x14ac:dyDescent="0.25">
      <c r="A63" s="367">
        <v>55</v>
      </c>
      <c r="B63" s="368" t="str">
        <f>IF('Tabela II'!B63="","",'Tabela II'!B63)</f>
        <v/>
      </c>
      <c r="C63" s="368"/>
      <c r="D63" s="368"/>
      <c r="E63" s="488"/>
      <c r="F63" s="369">
        <f t="shared" si="0"/>
        <v>0</v>
      </c>
      <c r="G63" s="488"/>
      <c r="H63" s="488"/>
      <c r="I63" s="488"/>
      <c r="J63" s="488"/>
      <c r="K63" s="488"/>
      <c r="L63" s="488"/>
      <c r="M63" s="370" t="str">
        <f t="shared" si="1"/>
        <v/>
      </c>
      <c r="N63" s="371" t="str">
        <f t="shared" si="2"/>
        <v/>
      </c>
      <c r="O63" s="370" t="str">
        <f t="shared" si="3"/>
        <v/>
      </c>
      <c r="P63" s="371" t="str">
        <f t="shared" si="4"/>
        <v/>
      </c>
      <c r="Q63" s="372" t="str">
        <f t="shared" si="5"/>
        <v/>
      </c>
      <c r="R63" s="230"/>
      <c r="S63" s="230"/>
      <c r="T63" s="230"/>
    </row>
    <row r="64" spans="1:20" s="340" customFormat="1" x14ac:dyDescent="0.25">
      <c r="A64" s="367">
        <v>56</v>
      </c>
      <c r="B64" s="368" t="str">
        <f>IF('Tabela II'!B64="","",'Tabela II'!B64)</f>
        <v/>
      </c>
      <c r="C64" s="368"/>
      <c r="D64" s="368"/>
      <c r="E64" s="488"/>
      <c r="F64" s="369">
        <f t="shared" si="0"/>
        <v>0</v>
      </c>
      <c r="G64" s="488"/>
      <c r="H64" s="488"/>
      <c r="I64" s="488"/>
      <c r="J64" s="488"/>
      <c r="K64" s="488"/>
      <c r="L64" s="488"/>
      <c r="M64" s="370" t="str">
        <f t="shared" si="1"/>
        <v/>
      </c>
      <c r="N64" s="371" t="str">
        <f t="shared" si="2"/>
        <v/>
      </c>
      <c r="O64" s="370" t="str">
        <f t="shared" si="3"/>
        <v/>
      </c>
      <c r="P64" s="371" t="str">
        <f t="shared" si="4"/>
        <v/>
      </c>
      <c r="Q64" s="372" t="str">
        <f t="shared" si="5"/>
        <v/>
      </c>
      <c r="R64" s="230"/>
      <c r="S64" s="230"/>
      <c r="T64" s="230"/>
    </row>
    <row r="65" spans="1:20" s="340" customFormat="1" x14ac:dyDescent="0.25">
      <c r="A65" s="367">
        <v>57</v>
      </c>
      <c r="B65" s="368" t="str">
        <f>IF('Tabela II'!B65="","",'Tabela II'!B65)</f>
        <v/>
      </c>
      <c r="C65" s="368"/>
      <c r="D65" s="368"/>
      <c r="E65" s="488"/>
      <c r="F65" s="369">
        <f t="shared" si="0"/>
        <v>0</v>
      </c>
      <c r="G65" s="488"/>
      <c r="H65" s="488"/>
      <c r="I65" s="488"/>
      <c r="J65" s="488"/>
      <c r="K65" s="488"/>
      <c r="L65" s="488"/>
      <c r="M65" s="370" t="str">
        <f t="shared" si="1"/>
        <v/>
      </c>
      <c r="N65" s="371" t="str">
        <f t="shared" si="2"/>
        <v/>
      </c>
      <c r="O65" s="370" t="str">
        <f t="shared" si="3"/>
        <v/>
      </c>
      <c r="P65" s="371" t="str">
        <f t="shared" si="4"/>
        <v/>
      </c>
      <c r="Q65" s="372" t="str">
        <f t="shared" si="5"/>
        <v/>
      </c>
      <c r="R65" s="230"/>
      <c r="S65" s="230"/>
      <c r="T65" s="230"/>
    </row>
    <row r="66" spans="1:20" s="340" customFormat="1" x14ac:dyDescent="0.25">
      <c r="A66" s="367">
        <v>58</v>
      </c>
      <c r="B66" s="368"/>
      <c r="C66" s="368"/>
      <c r="D66" s="368"/>
      <c r="E66" s="488"/>
      <c r="F66" s="369">
        <f t="shared" si="0"/>
        <v>0</v>
      </c>
      <c r="G66" s="488"/>
      <c r="H66" s="488"/>
      <c r="I66" s="488"/>
      <c r="J66" s="488"/>
      <c r="K66" s="488"/>
      <c r="L66" s="488"/>
      <c r="M66" s="370" t="str">
        <f t="shared" si="1"/>
        <v/>
      </c>
      <c r="N66" s="371" t="str">
        <f t="shared" si="2"/>
        <v/>
      </c>
      <c r="O66" s="370" t="str">
        <f t="shared" si="3"/>
        <v/>
      </c>
      <c r="P66" s="371" t="str">
        <f t="shared" si="4"/>
        <v/>
      </c>
      <c r="Q66" s="372" t="str">
        <f t="shared" si="5"/>
        <v/>
      </c>
      <c r="R66" s="230"/>
      <c r="S66" s="230"/>
      <c r="T66" s="230"/>
    </row>
    <row r="67" spans="1:20" s="340" customFormat="1" x14ac:dyDescent="0.25">
      <c r="A67" s="367">
        <v>59</v>
      </c>
      <c r="B67" s="368"/>
      <c r="C67" s="368"/>
      <c r="D67" s="368"/>
      <c r="E67" s="488"/>
      <c r="F67" s="369">
        <f t="shared" si="0"/>
        <v>0</v>
      </c>
      <c r="G67" s="488"/>
      <c r="H67" s="488"/>
      <c r="I67" s="488"/>
      <c r="J67" s="488"/>
      <c r="K67" s="488"/>
      <c r="L67" s="488"/>
      <c r="M67" s="370" t="str">
        <f t="shared" si="1"/>
        <v/>
      </c>
      <c r="N67" s="371" t="str">
        <f t="shared" si="2"/>
        <v/>
      </c>
      <c r="O67" s="370" t="str">
        <f t="shared" si="3"/>
        <v/>
      </c>
      <c r="P67" s="371" t="str">
        <f t="shared" si="4"/>
        <v/>
      </c>
      <c r="Q67" s="372" t="str">
        <f t="shared" si="5"/>
        <v/>
      </c>
      <c r="R67" s="230"/>
      <c r="S67" s="230"/>
      <c r="T67" s="230"/>
    </row>
    <row r="68" spans="1:20" s="340" customFormat="1" x14ac:dyDescent="0.25">
      <c r="A68" s="367">
        <v>60</v>
      </c>
      <c r="B68" s="368" t="str">
        <f>IF('Tabela II'!B68="","",'Tabela II'!B68)</f>
        <v/>
      </c>
      <c r="C68" s="368"/>
      <c r="D68" s="368"/>
      <c r="E68" s="488"/>
      <c r="F68" s="369">
        <f t="shared" si="0"/>
        <v>0</v>
      </c>
      <c r="G68" s="488"/>
      <c r="H68" s="488"/>
      <c r="I68" s="488"/>
      <c r="J68" s="488"/>
      <c r="K68" s="488"/>
      <c r="L68" s="488"/>
      <c r="M68" s="370" t="str">
        <f t="shared" si="1"/>
        <v/>
      </c>
      <c r="N68" s="371" t="str">
        <f t="shared" si="2"/>
        <v/>
      </c>
      <c r="O68" s="370" t="str">
        <f t="shared" si="3"/>
        <v/>
      </c>
      <c r="P68" s="371" t="str">
        <f t="shared" si="4"/>
        <v/>
      </c>
      <c r="Q68" s="372" t="str">
        <f t="shared" si="5"/>
        <v/>
      </c>
      <c r="R68" s="230"/>
      <c r="S68" s="230"/>
      <c r="T68" s="230"/>
    </row>
    <row r="69" spans="1:20" s="340" customFormat="1" x14ac:dyDescent="0.25">
      <c r="A69" s="367">
        <v>61</v>
      </c>
      <c r="B69" s="368"/>
      <c r="C69" s="368"/>
      <c r="D69" s="368"/>
      <c r="E69" s="488"/>
      <c r="F69" s="369">
        <f t="shared" si="0"/>
        <v>0</v>
      </c>
      <c r="G69" s="488"/>
      <c r="H69" s="488"/>
      <c r="I69" s="488"/>
      <c r="J69" s="488"/>
      <c r="K69" s="488"/>
      <c r="L69" s="488"/>
      <c r="M69" s="370" t="str">
        <f t="shared" si="1"/>
        <v/>
      </c>
      <c r="N69" s="371" t="str">
        <f t="shared" si="2"/>
        <v/>
      </c>
      <c r="O69" s="370" t="str">
        <f t="shared" si="3"/>
        <v/>
      </c>
      <c r="P69" s="371" t="str">
        <f t="shared" si="4"/>
        <v/>
      </c>
      <c r="Q69" s="372" t="str">
        <f t="shared" si="5"/>
        <v/>
      </c>
      <c r="R69" s="230"/>
      <c r="S69" s="230"/>
      <c r="T69" s="230"/>
    </row>
    <row r="70" spans="1:20" s="340" customFormat="1" x14ac:dyDescent="0.25">
      <c r="A70" s="367">
        <v>62</v>
      </c>
      <c r="B70" s="368"/>
      <c r="C70" s="368"/>
      <c r="D70" s="368"/>
      <c r="E70" s="488"/>
      <c r="F70" s="369">
        <f t="shared" si="0"/>
        <v>0</v>
      </c>
      <c r="G70" s="488"/>
      <c r="H70" s="488"/>
      <c r="I70" s="488"/>
      <c r="J70" s="488"/>
      <c r="K70" s="488"/>
      <c r="L70" s="488"/>
      <c r="M70" s="370" t="str">
        <f t="shared" si="1"/>
        <v/>
      </c>
      <c r="N70" s="371" t="str">
        <f t="shared" si="2"/>
        <v/>
      </c>
      <c r="O70" s="370" t="str">
        <f t="shared" si="3"/>
        <v/>
      </c>
      <c r="P70" s="371" t="str">
        <f t="shared" si="4"/>
        <v/>
      </c>
      <c r="Q70" s="372" t="str">
        <f t="shared" si="5"/>
        <v/>
      </c>
      <c r="R70" s="230"/>
      <c r="S70" s="230"/>
      <c r="T70" s="230"/>
    </row>
    <row r="71" spans="1:20" s="340" customFormat="1" x14ac:dyDescent="0.25">
      <c r="A71" s="367">
        <v>63</v>
      </c>
      <c r="B71" s="368"/>
      <c r="C71" s="368"/>
      <c r="D71" s="368"/>
      <c r="E71" s="488"/>
      <c r="F71" s="369">
        <f t="shared" si="0"/>
        <v>0</v>
      </c>
      <c r="G71" s="488"/>
      <c r="H71" s="488"/>
      <c r="I71" s="488"/>
      <c r="J71" s="488"/>
      <c r="K71" s="488"/>
      <c r="L71" s="488"/>
      <c r="M71" s="370" t="str">
        <f t="shared" si="1"/>
        <v/>
      </c>
      <c r="N71" s="371" t="str">
        <f t="shared" si="2"/>
        <v/>
      </c>
      <c r="O71" s="370" t="str">
        <f t="shared" si="3"/>
        <v/>
      </c>
      <c r="P71" s="371" t="str">
        <f t="shared" si="4"/>
        <v/>
      </c>
      <c r="Q71" s="372" t="str">
        <f t="shared" si="5"/>
        <v/>
      </c>
      <c r="R71" s="230"/>
      <c r="S71" s="230"/>
      <c r="T71" s="230"/>
    </row>
    <row r="72" spans="1:20" s="340" customFormat="1" x14ac:dyDescent="0.25">
      <c r="A72" s="367">
        <v>64</v>
      </c>
      <c r="B72" s="368"/>
      <c r="C72" s="368"/>
      <c r="D72" s="368"/>
      <c r="E72" s="488"/>
      <c r="F72" s="369">
        <f t="shared" si="0"/>
        <v>0</v>
      </c>
      <c r="G72" s="488"/>
      <c r="H72" s="488"/>
      <c r="I72" s="488"/>
      <c r="J72" s="488"/>
      <c r="K72" s="488"/>
      <c r="L72" s="488"/>
      <c r="M72" s="370" t="str">
        <f t="shared" si="1"/>
        <v/>
      </c>
      <c r="N72" s="371" t="str">
        <f t="shared" si="2"/>
        <v/>
      </c>
      <c r="O72" s="370" t="str">
        <f t="shared" si="3"/>
        <v/>
      </c>
      <c r="P72" s="371" t="str">
        <f t="shared" si="4"/>
        <v/>
      </c>
      <c r="Q72" s="372" t="str">
        <f t="shared" si="5"/>
        <v/>
      </c>
      <c r="R72" s="230"/>
      <c r="S72" s="230"/>
      <c r="T72" s="230"/>
    </row>
    <row r="73" spans="1:20" s="340" customFormat="1" ht="15.75" thickBot="1" x14ac:dyDescent="0.3">
      <c r="A73" s="373">
        <v>65</v>
      </c>
      <c r="B73" s="374"/>
      <c r="C73" s="374"/>
      <c r="D73" s="374"/>
      <c r="E73" s="489"/>
      <c r="F73" s="375">
        <f t="shared" si="0"/>
        <v>0</v>
      </c>
      <c r="G73" s="489"/>
      <c r="H73" s="489"/>
      <c r="I73" s="489"/>
      <c r="J73" s="489"/>
      <c r="K73" s="489"/>
      <c r="L73" s="489"/>
      <c r="M73" s="376" t="str">
        <f t="shared" si="1"/>
        <v/>
      </c>
      <c r="N73" s="377" t="str">
        <f t="shared" si="2"/>
        <v/>
      </c>
      <c r="O73" s="376" t="str">
        <f t="shared" si="3"/>
        <v/>
      </c>
      <c r="P73" s="377" t="str">
        <f t="shared" si="4"/>
        <v/>
      </c>
      <c r="Q73" s="378" t="str">
        <f t="shared" si="5"/>
        <v/>
      </c>
      <c r="R73" s="230"/>
      <c r="S73" s="230"/>
      <c r="T73" s="230"/>
    </row>
    <row r="74" spans="1:20" s="340" customFormat="1" ht="15.75" thickBot="1" x14ac:dyDescent="0.3">
      <c r="A74" s="230"/>
      <c r="B74" s="249"/>
      <c r="C74" s="230"/>
      <c r="D74" s="230"/>
      <c r="E74" s="490"/>
      <c r="F74" s="490"/>
      <c r="G74" s="490"/>
      <c r="H74" s="490"/>
      <c r="I74" s="490"/>
      <c r="J74" s="490"/>
      <c r="K74" s="490"/>
      <c r="L74" s="490"/>
      <c r="N74" s="230"/>
      <c r="P74" s="230"/>
      <c r="Q74" s="343"/>
      <c r="R74" s="230"/>
      <c r="S74" s="230"/>
      <c r="T74" s="230"/>
    </row>
    <row r="75" spans="1:20" s="424" customFormat="1" ht="15.75" thickBot="1" x14ac:dyDescent="0.3">
      <c r="A75" s="786" t="s">
        <v>229</v>
      </c>
      <c r="B75" s="787"/>
      <c r="C75" s="787"/>
      <c r="D75" s="422"/>
      <c r="E75" s="491">
        <f>SUM(E9:E73)</f>
        <v>36953</v>
      </c>
      <c r="F75" s="498">
        <f t="shared" ref="F75:L75" si="6">SUM(F9:F73)</f>
        <v>1433</v>
      </c>
      <c r="G75" s="498">
        <f t="shared" si="6"/>
        <v>0</v>
      </c>
      <c r="H75" s="498">
        <f t="shared" si="6"/>
        <v>1303</v>
      </c>
      <c r="I75" s="498">
        <f t="shared" si="6"/>
        <v>76</v>
      </c>
      <c r="J75" s="498">
        <f t="shared" si="6"/>
        <v>0</v>
      </c>
      <c r="K75" s="498">
        <f>SUM(K9:K73)</f>
        <v>44</v>
      </c>
      <c r="L75" s="498">
        <f t="shared" si="6"/>
        <v>10</v>
      </c>
      <c r="M75" s="788">
        <f>IF(F75=0,"",0.75*((F75-K75-(L75/2))/F75)+0.25*((E75-J75-K75-(L75/2))/E75))</f>
        <v>0.97402299886831212</v>
      </c>
      <c r="N75" s="789"/>
      <c r="O75" s="789"/>
      <c r="P75" s="789"/>
      <c r="Q75" s="790"/>
      <c r="R75" s="423"/>
      <c r="S75" s="423"/>
      <c r="T75" s="423"/>
    </row>
    <row r="76" spans="1:20" s="340" customFormat="1" x14ac:dyDescent="0.25">
      <c r="A76" s="379"/>
      <c r="B76" s="668"/>
      <c r="C76" s="379"/>
      <c r="D76" s="379"/>
      <c r="E76" s="492"/>
      <c r="F76" s="490"/>
      <c r="G76" s="490"/>
      <c r="H76" s="490"/>
      <c r="I76" s="490"/>
      <c r="J76" s="490"/>
      <c r="K76" s="490"/>
      <c r="L76" s="490"/>
      <c r="N76" s="230"/>
      <c r="P76" s="230"/>
      <c r="Q76" s="343"/>
      <c r="R76" s="230"/>
      <c r="S76" s="230"/>
      <c r="T76" s="230"/>
    </row>
    <row r="77" spans="1:20" s="340" customFormat="1" x14ac:dyDescent="0.25">
      <c r="A77" s="379"/>
      <c r="B77" s="668"/>
      <c r="C77" s="379"/>
      <c r="D77" s="379"/>
      <c r="E77" s="492"/>
      <c r="F77" s="490"/>
      <c r="G77" s="490"/>
      <c r="H77" s="490"/>
      <c r="I77" s="490"/>
      <c r="J77" s="490"/>
      <c r="K77" s="490"/>
      <c r="L77" s="490"/>
      <c r="N77" s="230"/>
      <c r="P77" s="230"/>
      <c r="Q77" s="343"/>
      <c r="R77" s="230"/>
      <c r="S77" s="230"/>
      <c r="T77" s="230"/>
    </row>
    <row r="78" spans="1:20" s="340" customFormat="1" x14ac:dyDescent="0.25">
      <c r="A78" s="379"/>
      <c r="B78" s="668"/>
      <c r="C78" s="379"/>
      <c r="D78" s="379"/>
      <c r="E78" s="492"/>
      <c r="F78" s="490"/>
      <c r="G78" s="490"/>
      <c r="H78" s="490"/>
      <c r="I78" s="490"/>
      <c r="J78" s="490"/>
      <c r="K78" s="490"/>
      <c r="L78" s="490"/>
      <c r="N78" s="230"/>
      <c r="P78" s="230"/>
      <c r="Q78" s="343"/>
      <c r="R78" s="230"/>
      <c r="S78" s="230"/>
      <c r="T78" s="230"/>
    </row>
    <row r="79" spans="1:20" s="340" customFormat="1" x14ac:dyDescent="0.25">
      <c r="A79" s="662" t="s">
        <v>310</v>
      </c>
      <c r="B79" s="668"/>
      <c r="C79" s="379"/>
      <c r="D79" s="379"/>
      <c r="E79" s="492"/>
      <c r="F79" s="490"/>
      <c r="G79" s="490"/>
      <c r="H79" s="490"/>
      <c r="I79" s="490"/>
      <c r="J79" s="490"/>
      <c r="K79" s="490"/>
      <c r="L79" s="490"/>
      <c r="N79" s="230"/>
      <c r="P79" s="230"/>
      <c r="Q79" s="343"/>
      <c r="R79" s="230"/>
      <c r="S79" s="230"/>
      <c r="T79" s="230"/>
    </row>
    <row r="80" spans="1:20" s="340" customFormat="1" ht="3.75" customHeight="1" x14ac:dyDescent="0.25">
      <c r="A80" s="442"/>
      <c r="B80" s="668"/>
      <c r="C80" s="379"/>
      <c r="D80" s="379"/>
      <c r="E80" s="492"/>
      <c r="F80" s="490"/>
      <c r="G80" s="490"/>
      <c r="H80" s="490"/>
      <c r="I80" s="490"/>
      <c r="J80" s="490"/>
      <c r="K80" s="490"/>
      <c r="L80" s="490"/>
      <c r="N80" s="230"/>
      <c r="P80" s="230"/>
      <c r="Q80" s="343"/>
      <c r="R80" s="230"/>
      <c r="S80" s="230"/>
      <c r="T80" s="230"/>
    </row>
    <row r="81" spans="1:20" s="444" customFormat="1" x14ac:dyDescent="0.25">
      <c r="A81" s="755" t="s">
        <v>264</v>
      </c>
      <c r="B81" s="756"/>
      <c r="C81" s="757"/>
      <c r="D81" s="457"/>
      <c r="E81" s="458"/>
      <c r="F81" s="458"/>
      <c r="G81" s="501"/>
      <c r="H81" s="501"/>
      <c r="I81" s="501"/>
      <c r="J81" s="501"/>
      <c r="K81" s="501"/>
      <c r="L81" s="458"/>
      <c r="M81" s="460"/>
      <c r="N81" s="460"/>
      <c r="O81" s="460"/>
      <c r="P81" s="459"/>
      <c r="Q81" s="459"/>
      <c r="R81" s="443"/>
      <c r="S81" s="443"/>
      <c r="T81" s="443"/>
    </row>
    <row r="82" spans="1:20" s="340" customFormat="1" x14ac:dyDescent="0.25">
      <c r="A82" s="445">
        <v>1</v>
      </c>
      <c r="B82" s="368" t="s">
        <v>157</v>
      </c>
      <c r="C82" s="453" t="s">
        <v>177</v>
      </c>
      <c r="D82" s="368"/>
      <c r="E82" s="488"/>
      <c r="F82" s="369">
        <f>SUM(H82:L82)</f>
        <v>0</v>
      </c>
      <c r="G82" s="488"/>
      <c r="H82" s="488"/>
      <c r="I82" s="488"/>
      <c r="J82" s="488"/>
      <c r="K82" s="488"/>
      <c r="L82" s="488"/>
      <c r="M82" s="370"/>
      <c r="N82" s="371"/>
      <c r="O82" s="370"/>
      <c r="P82" s="371"/>
      <c r="Q82" s="446"/>
      <c r="R82" s="230"/>
      <c r="S82" s="230"/>
      <c r="T82" s="230"/>
    </row>
    <row r="83" spans="1:20" s="444" customFormat="1" x14ac:dyDescent="0.25">
      <c r="A83" s="755" t="s">
        <v>265</v>
      </c>
      <c r="B83" s="756"/>
      <c r="C83" s="757"/>
      <c r="D83" s="461"/>
      <c r="E83" s="462"/>
      <c r="F83" s="462"/>
      <c r="G83" s="462"/>
      <c r="H83" s="462"/>
      <c r="I83" s="462"/>
      <c r="J83" s="462"/>
      <c r="K83" s="462"/>
      <c r="L83" s="462"/>
      <c r="M83" s="463"/>
      <c r="N83" s="464"/>
      <c r="O83" s="463"/>
      <c r="P83" s="464"/>
      <c r="Q83" s="473"/>
      <c r="R83" s="443"/>
      <c r="S83" s="443"/>
      <c r="T83" s="443"/>
    </row>
    <row r="84" spans="1:20" s="340" customFormat="1" x14ac:dyDescent="0.25">
      <c r="A84" s="451">
        <f>+A82</f>
        <v>1</v>
      </c>
      <c r="B84" s="452" t="str">
        <f>+B82</f>
        <v>Ime i prezime</v>
      </c>
      <c r="C84" s="368"/>
      <c r="D84" s="368"/>
      <c r="E84" s="488"/>
      <c r="F84" s="369">
        <f t="shared" ref="F84" si="7">SUM(H84:L84)</f>
        <v>0</v>
      </c>
      <c r="G84" s="488"/>
      <c r="H84" s="488"/>
      <c r="I84" s="488"/>
      <c r="J84" s="488"/>
      <c r="K84" s="488"/>
      <c r="L84" s="488"/>
      <c r="M84" s="448"/>
      <c r="N84" s="449"/>
      <c r="O84" s="448"/>
      <c r="P84" s="449"/>
      <c r="Q84" s="450"/>
      <c r="R84" s="230"/>
      <c r="S84" s="230"/>
      <c r="T84" s="230"/>
    </row>
    <row r="85" spans="1:20" s="340" customFormat="1" ht="15.75" thickBot="1" x14ac:dyDescent="0.3">
      <c r="A85" s="447" t="s">
        <v>266</v>
      </c>
      <c r="B85" s="668"/>
      <c r="C85" s="379"/>
      <c r="D85" s="379"/>
      <c r="E85" s="492"/>
      <c r="F85" s="490"/>
      <c r="G85" s="490"/>
      <c r="H85" s="490"/>
      <c r="I85" s="490"/>
      <c r="J85" s="490"/>
      <c r="K85" s="490"/>
      <c r="L85" s="490"/>
      <c r="N85" s="230"/>
      <c r="P85" s="230"/>
      <c r="Q85" s="343"/>
      <c r="R85" s="230"/>
      <c r="S85" s="230"/>
      <c r="T85" s="230"/>
    </row>
    <row r="86" spans="1:20" s="472" customFormat="1" ht="15.75" thickBot="1" x14ac:dyDescent="0.3">
      <c r="A86" s="465">
        <f>+A82</f>
        <v>1</v>
      </c>
      <c r="B86" s="466" t="str">
        <f>+B82</f>
        <v>Ime i prezime</v>
      </c>
      <c r="C86" s="467" t="s">
        <v>177</v>
      </c>
      <c r="D86" s="468"/>
      <c r="E86" s="493">
        <f>+E82+E84</f>
        <v>0</v>
      </c>
      <c r="F86" s="469">
        <f>SUM(H86:L86)</f>
        <v>0</v>
      </c>
      <c r="G86" s="493">
        <f t="shared" ref="G86:L86" si="8">+G82+G84</f>
        <v>0</v>
      </c>
      <c r="H86" s="493">
        <f t="shared" si="8"/>
        <v>0</v>
      </c>
      <c r="I86" s="493">
        <f t="shared" si="8"/>
        <v>0</v>
      </c>
      <c r="J86" s="493">
        <f t="shared" si="8"/>
        <v>0</v>
      </c>
      <c r="K86" s="493">
        <f t="shared" si="8"/>
        <v>0</v>
      </c>
      <c r="L86" s="493">
        <f t="shared" si="8"/>
        <v>0</v>
      </c>
      <c r="M86" s="470" t="str">
        <f>IF(D86="","",IF(D86="Nije ocijenjen ili Ne treba raditi na predmetima","",IF(D86="Ocijenjen",IF(F86&lt;10,"Član 18. stav 5. Kriterija",(K86+(L86/2))/(F86)))))</f>
        <v/>
      </c>
      <c r="N86" s="471" t="str">
        <f>IF(D86="","",IF(D86="Nije ocijenjen ili Ne treba raditi na predmetima","",IF(D86="Ocijenjen",IF(M86="Član 18. stav 5. Kriterija","",IF(M86&gt;0.4,0,IF(M86&gt;0.3,4,IF(M86&gt;0.2,8,IF(M86&gt;0.1,12,IF(M86&lt;=0.1,15,)))))))))</f>
        <v/>
      </c>
      <c r="O86" s="470" t="str">
        <f>IF(D86="","",IF(D86="Nije ocijenjen ili Ne treba raditi na predmetima","",IF(D86="Ocijenjen",IF(E86=0,"",((K86+J86+(L86/2))/(E86))))))</f>
        <v/>
      </c>
      <c r="P86" s="471" t="str">
        <f>IF(D86="","",IF(D86="Nije ocijenjen ili Ne treba raditi na predmetima","",IF(D86="Ocijenjen",IF(O86&gt;0.2,0,IF(O86&gt;0.15,1,IF(O86&gt;0.1,2,IF(O86&gt;0.06,3,IF(O86&gt;0.03,4,IF(O86&lt;=0.03,5,)))))))))</f>
        <v/>
      </c>
      <c r="Q86" s="455" t="str">
        <f>IF(D86="","",IF(D86="Nije ocijenjen ili Ne treba raditi na predmetima","",IF(D86="Ocijenjen",IF(M86="Član 18. stav 5. Kriterija",P86,N86+P86))))</f>
        <v/>
      </c>
      <c r="R86" s="343"/>
      <c r="S86" s="343"/>
      <c r="T86" s="343"/>
    </row>
    <row r="87" spans="1:20" s="340" customFormat="1" x14ac:dyDescent="0.25">
      <c r="A87" s="379"/>
      <c r="B87" s="668"/>
      <c r="C87" s="379"/>
      <c r="D87" s="379"/>
      <c r="E87" s="492"/>
      <c r="F87" s="490"/>
      <c r="G87" s="490"/>
      <c r="H87" s="490"/>
      <c r="I87" s="490"/>
      <c r="J87" s="490"/>
      <c r="K87" s="490"/>
      <c r="L87" s="490"/>
      <c r="N87" s="230"/>
      <c r="P87" s="230"/>
      <c r="Q87" s="343"/>
      <c r="R87" s="230"/>
      <c r="S87" s="230"/>
      <c r="T87" s="230"/>
    </row>
    <row r="88" spans="1:20" s="340" customFormat="1" x14ac:dyDescent="0.25">
      <c r="A88" s="755" t="s">
        <v>264</v>
      </c>
      <c r="B88" s="756"/>
      <c r="C88" s="757"/>
      <c r="D88" s="457"/>
      <c r="E88" s="458"/>
      <c r="F88" s="458"/>
      <c r="G88" s="501"/>
      <c r="H88" s="501"/>
      <c r="I88" s="501"/>
      <c r="J88" s="501"/>
      <c r="K88" s="501"/>
      <c r="L88" s="458"/>
      <c r="M88" s="460"/>
      <c r="N88" s="460"/>
      <c r="O88" s="460"/>
      <c r="P88" s="459"/>
      <c r="Q88" s="459"/>
      <c r="R88" s="230"/>
      <c r="S88" s="230"/>
      <c r="T88" s="230"/>
    </row>
    <row r="89" spans="1:20" s="340" customFormat="1" x14ac:dyDescent="0.25">
      <c r="A89" s="454">
        <v>2</v>
      </c>
      <c r="B89" s="368" t="s">
        <v>157</v>
      </c>
      <c r="C89" s="368"/>
      <c r="D89" s="368"/>
      <c r="E89" s="488"/>
      <c r="F89" s="369">
        <f t="shared" ref="F89" si="9">SUM(H89:L89)</f>
        <v>0</v>
      </c>
      <c r="G89" s="488"/>
      <c r="H89" s="488"/>
      <c r="I89" s="488"/>
      <c r="J89" s="488"/>
      <c r="K89" s="488"/>
      <c r="L89" s="488"/>
      <c r="M89" s="448"/>
      <c r="N89" s="449"/>
      <c r="O89" s="448"/>
      <c r="P89" s="449"/>
      <c r="Q89" s="450"/>
      <c r="R89" s="230"/>
      <c r="S89" s="230"/>
      <c r="T89" s="230"/>
    </row>
    <row r="90" spans="1:20" s="340" customFormat="1" x14ac:dyDescent="0.25">
      <c r="A90" s="755" t="s">
        <v>265</v>
      </c>
      <c r="B90" s="756"/>
      <c r="C90" s="757"/>
      <c r="D90" s="461"/>
      <c r="E90" s="462"/>
      <c r="F90" s="462"/>
      <c r="G90" s="462"/>
      <c r="H90" s="462"/>
      <c r="I90" s="462"/>
      <c r="J90" s="462"/>
      <c r="K90" s="462"/>
      <c r="L90" s="462"/>
      <c r="M90" s="463"/>
      <c r="N90" s="464"/>
      <c r="O90" s="463"/>
      <c r="P90" s="464"/>
      <c r="Q90" s="473"/>
      <c r="R90" s="230"/>
      <c r="S90" s="230"/>
      <c r="T90" s="230"/>
    </row>
    <row r="91" spans="1:20" s="340" customFormat="1" x14ac:dyDescent="0.25">
      <c r="A91" s="451">
        <f>+A89</f>
        <v>2</v>
      </c>
      <c r="B91" s="452" t="str">
        <f>+B89</f>
        <v>Ime i prezime</v>
      </c>
      <c r="C91" s="368"/>
      <c r="D91" s="368"/>
      <c r="E91" s="488"/>
      <c r="F91" s="369">
        <f t="shared" ref="F91" si="10">SUM(H91:L91)</f>
        <v>0</v>
      </c>
      <c r="G91" s="488"/>
      <c r="H91" s="488"/>
      <c r="I91" s="488"/>
      <c r="J91" s="488"/>
      <c r="K91" s="488"/>
      <c r="L91" s="488"/>
      <c r="M91" s="448"/>
      <c r="N91" s="449"/>
      <c r="O91" s="448"/>
      <c r="P91" s="449"/>
      <c r="Q91" s="450"/>
      <c r="R91" s="230"/>
      <c r="S91" s="230"/>
      <c r="T91" s="230"/>
    </row>
    <row r="92" spans="1:20" s="340" customFormat="1" ht="15.75" thickBot="1" x14ac:dyDescent="0.3">
      <c r="A92" s="447" t="s">
        <v>266</v>
      </c>
      <c r="B92" s="668"/>
      <c r="C92" s="379"/>
      <c r="D92" s="379"/>
      <c r="E92" s="492"/>
      <c r="F92" s="490"/>
      <c r="G92" s="490"/>
      <c r="H92" s="490"/>
      <c r="I92" s="490"/>
      <c r="J92" s="490"/>
      <c r="K92" s="490"/>
      <c r="L92" s="490"/>
      <c r="N92" s="230"/>
      <c r="P92" s="230"/>
      <c r="Q92" s="343"/>
      <c r="R92" s="230"/>
      <c r="S92" s="230"/>
      <c r="T92" s="230"/>
    </row>
    <row r="93" spans="1:20" s="472" customFormat="1" ht="15.75" thickBot="1" x14ac:dyDescent="0.3">
      <c r="A93" s="465">
        <f>+A89</f>
        <v>2</v>
      </c>
      <c r="B93" s="466" t="str">
        <f>+B89</f>
        <v>Ime i prezime</v>
      </c>
      <c r="C93" s="468"/>
      <c r="D93" s="468"/>
      <c r="E93" s="493">
        <f>+E89+E91</f>
        <v>0</v>
      </c>
      <c r="F93" s="469">
        <f t="shared" ref="F93" si="11">SUM(H93:L93)</f>
        <v>0</v>
      </c>
      <c r="G93" s="493">
        <f t="shared" ref="G93:L93" si="12">+G89+G91</f>
        <v>0</v>
      </c>
      <c r="H93" s="493">
        <f t="shared" si="12"/>
        <v>0</v>
      </c>
      <c r="I93" s="493">
        <f t="shared" si="12"/>
        <v>0</v>
      </c>
      <c r="J93" s="493">
        <f t="shared" si="12"/>
        <v>0</v>
      </c>
      <c r="K93" s="493">
        <f t="shared" si="12"/>
        <v>0</v>
      </c>
      <c r="L93" s="493">
        <f t="shared" si="12"/>
        <v>0</v>
      </c>
      <c r="M93" s="470" t="str">
        <f t="shared" ref="M93" si="13">IF(D93="","",IF(D93="Nije ocijenjen","",IF(D93="Ocijenjen",IF(F93&lt;10,"Član 16. stav 5. Kriterija",(K93+(L93/2))/(F93)))))</f>
        <v/>
      </c>
      <c r="N93" s="471" t="str">
        <f t="shared" ref="N93" si="14">IF(D93="","",IF(D93="Nije ocijenjen","",IF(D93="Ocijenjen",IF(M93="Član 16. stav 5. Kriterija","",IF(M93&gt;0.4,0,IF(M93&gt;0.3,8,IF(M93&gt;0.2,16,IF(M93&gt;0.1,24,IF(M93&lt;=0.1,30,)))))))))</f>
        <v/>
      </c>
      <c r="O93" s="470" t="str">
        <f t="shared" ref="O93" si="15">IF(D93="","",IF(D93="Nije ocijenjen","",IF(D93="Ocijenjen",IF(E93=0,"",((K93+J93+(L93/2))/(E93))))))</f>
        <v/>
      </c>
      <c r="P93" s="471" t="str">
        <f t="shared" ref="P93" si="16">IF(D93="","",IF(D93="Nije ocijenjen","",IF(D93="Ocijenjen",IF(O93&gt;0.2,0,IF(O93&gt;0.15,2,IF(O93&gt;0.1,4,IF(O93&gt;0.06,6,IF(O93&gt;0.03,8,IF(O93&lt;=0.03,10,)))))))))</f>
        <v/>
      </c>
      <c r="Q93" s="455" t="str">
        <f t="shared" ref="Q93" si="17">IF(D93="","",IF(D93="Nije ocijenjen","",IF(D93="Ocijenjen",IF(M93="Član 16. stav 5. Kriterija",P93,N93+P93))))</f>
        <v/>
      </c>
      <c r="R93" s="343"/>
      <c r="S93" s="343"/>
      <c r="T93" s="343"/>
    </row>
    <row r="94" spans="1:20" s="340" customFormat="1" x14ac:dyDescent="0.25">
      <c r="A94" s="379"/>
      <c r="B94" s="668"/>
      <c r="C94" s="379"/>
      <c r="D94" s="379"/>
      <c r="E94" s="492"/>
      <c r="F94" s="490"/>
      <c r="G94" s="490"/>
      <c r="H94" s="490"/>
      <c r="I94" s="490"/>
      <c r="J94" s="490"/>
      <c r="K94" s="490"/>
      <c r="L94" s="490"/>
      <c r="N94" s="230"/>
      <c r="P94" s="230"/>
      <c r="Q94" s="343"/>
      <c r="R94" s="230"/>
      <c r="S94" s="230"/>
      <c r="T94" s="230"/>
    </row>
    <row r="95" spans="1:20" s="340" customFormat="1" x14ac:dyDescent="0.25">
      <c r="A95" s="755" t="s">
        <v>264</v>
      </c>
      <c r="B95" s="756"/>
      <c r="C95" s="757"/>
      <c r="D95" s="457"/>
      <c r="E95" s="458"/>
      <c r="F95" s="458"/>
      <c r="G95" s="501"/>
      <c r="H95" s="501"/>
      <c r="I95" s="501"/>
      <c r="J95" s="501"/>
      <c r="K95" s="501"/>
      <c r="L95" s="458"/>
      <c r="M95" s="460"/>
      <c r="N95" s="460"/>
      <c r="O95" s="460"/>
      <c r="P95" s="459"/>
      <c r="Q95" s="459"/>
      <c r="R95" s="230"/>
      <c r="S95" s="230"/>
      <c r="T95" s="230"/>
    </row>
    <row r="96" spans="1:20" s="340" customFormat="1" x14ac:dyDescent="0.25">
      <c r="A96" s="454">
        <v>3</v>
      </c>
      <c r="B96" s="368" t="s">
        <v>157</v>
      </c>
      <c r="C96" s="368"/>
      <c r="D96" s="368"/>
      <c r="E96" s="488"/>
      <c r="F96" s="369">
        <f t="shared" ref="F96" si="18">SUM(H96:L96)</f>
        <v>0</v>
      </c>
      <c r="G96" s="488"/>
      <c r="H96" s="488"/>
      <c r="I96" s="488"/>
      <c r="J96" s="488"/>
      <c r="K96" s="488"/>
      <c r="L96" s="488"/>
      <c r="M96" s="448"/>
      <c r="N96" s="449"/>
      <c r="O96" s="448"/>
      <c r="P96" s="449"/>
      <c r="Q96" s="450"/>
      <c r="R96" s="230"/>
      <c r="S96" s="230"/>
      <c r="T96" s="230"/>
    </row>
    <row r="97" spans="1:20" s="340" customFormat="1" x14ac:dyDescent="0.25">
      <c r="A97" s="755" t="s">
        <v>265</v>
      </c>
      <c r="B97" s="756"/>
      <c r="C97" s="757"/>
      <c r="D97" s="461"/>
      <c r="E97" s="462"/>
      <c r="F97" s="462"/>
      <c r="G97" s="462"/>
      <c r="H97" s="462"/>
      <c r="I97" s="462"/>
      <c r="J97" s="462"/>
      <c r="K97" s="462"/>
      <c r="L97" s="462"/>
      <c r="M97" s="463"/>
      <c r="N97" s="464"/>
      <c r="O97" s="463"/>
      <c r="P97" s="464"/>
      <c r="Q97" s="473"/>
      <c r="R97" s="230"/>
      <c r="S97" s="230"/>
      <c r="T97" s="230"/>
    </row>
    <row r="98" spans="1:20" s="340" customFormat="1" x14ac:dyDescent="0.25">
      <c r="A98" s="451">
        <f>+A96</f>
        <v>3</v>
      </c>
      <c r="B98" s="452" t="str">
        <f>+B96</f>
        <v>Ime i prezime</v>
      </c>
      <c r="C98" s="368"/>
      <c r="D98" s="368"/>
      <c r="E98" s="488"/>
      <c r="F98" s="369">
        <f t="shared" ref="F98" si="19">SUM(H98:L98)</f>
        <v>0</v>
      </c>
      <c r="G98" s="488"/>
      <c r="H98" s="488"/>
      <c r="I98" s="488"/>
      <c r="J98" s="488"/>
      <c r="K98" s="488"/>
      <c r="L98" s="488"/>
      <c r="M98" s="448"/>
      <c r="N98" s="449"/>
      <c r="O98" s="448"/>
      <c r="P98" s="449"/>
      <c r="Q98" s="450"/>
      <c r="R98" s="230"/>
      <c r="S98" s="230"/>
      <c r="T98" s="230"/>
    </row>
    <row r="99" spans="1:20" s="340" customFormat="1" ht="15.75" thickBot="1" x14ac:dyDescent="0.3">
      <c r="A99" s="447" t="s">
        <v>266</v>
      </c>
      <c r="B99" s="668"/>
      <c r="C99" s="379"/>
      <c r="D99" s="379"/>
      <c r="E99" s="492"/>
      <c r="F99" s="490"/>
      <c r="G99" s="490"/>
      <c r="H99" s="490"/>
      <c r="I99" s="490"/>
      <c r="J99" s="490"/>
      <c r="K99" s="490"/>
      <c r="L99" s="490"/>
      <c r="N99" s="230"/>
      <c r="P99" s="230"/>
      <c r="Q99" s="343"/>
      <c r="R99" s="230"/>
      <c r="S99" s="230"/>
      <c r="T99" s="230"/>
    </row>
    <row r="100" spans="1:20" s="472" customFormat="1" ht="15.75" thickBot="1" x14ac:dyDescent="0.3">
      <c r="A100" s="465">
        <f>+A96</f>
        <v>3</v>
      </c>
      <c r="B100" s="466" t="str">
        <f>+B96</f>
        <v>Ime i prezime</v>
      </c>
      <c r="C100" s="468"/>
      <c r="D100" s="468"/>
      <c r="E100" s="493">
        <f>+E96+E98</f>
        <v>0</v>
      </c>
      <c r="F100" s="469">
        <f t="shared" ref="F100" si="20">SUM(H100:L100)</f>
        <v>0</v>
      </c>
      <c r="G100" s="493">
        <f t="shared" ref="G100:L100" si="21">+G96+G98</f>
        <v>0</v>
      </c>
      <c r="H100" s="493">
        <f t="shared" si="21"/>
        <v>0</v>
      </c>
      <c r="I100" s="493">
        <f t="shared" si="21"/>
        <v>0</v>
      </c>
      <c r="J100" s="493">
        <f t="shared" si="21"/>
        <v>0</v>
      </c>
      <c r="K100" s="493">
        <f t="shared" si="21"/>
        <v>0</v>
      </c>
      <c r="L100" s="493">
        <f t="shared" si="21"/>
        <v>0</v>
      </c>
      <c r="M100" s="470" t="str">
        <f t="shared" ref="M100" si="22">IF(D100="","",IF(D100="Nije ocijenjen","",IF(D100="Ocijenjen",IF(F100&lt;10,"Član 16. stav 5. Kriterija",(K100+(L100/2))/(F100)))))</f>
        <v/>
      </c>
      <c r="N100" s="471" t="str">
        <f t="shared" ref="N100" si="23">IF(D100="","",IF(D100="Nije ocijenjen","",IF(D100="Ocijenjen",IF(M100="Član 16. stav 5. Kriterija","",IF(M100&gt;0.4,0,IF(M100&gt;0.3,8,IF(M100&gt;0.2,16,IF(M100&gt;0.1,24,IF(M100&lt;=0.1,30,)))))))))</f>
        <v/>
      </c>
      <c r="O100" s="470" t="str">
        <f t="shared" ref="O100" si="24">IF(D100="","",IF(D100="Nije ocijenjen","",IF(D100="Ocijenjen",IF(E100=0,"",((K100+J100+(L100/2))/(E100))))))</f>
        <v/>
      </c>
      <c r="P100" s="471" t="str">
        <f t="shared" ref="P100" si="25">IF(D100="","",IF(D100="Nije ocijenjen","",IF(D100="Ocijenjen",IF(O100&gt;0.2,0,IF(O100&gt;0.15,2,IF(O100&gt;0.1,4,IF(O100&gt;0.06,6,IF(O100&gt;0.03,8,IF(O100&lt;=0.03,10,)))))))))</f>
        <v/>
      </c>
      <c r="Q100" s="455" t="str">
        <f t="shared" ref="Q100" si="26">IF(D100="","",IF(D100="Nije ocijenjen","",IF(D100="Ocijenjen",IF(M100="Član 16. stav 5. Kriterija",P100,N100+P100))))</f>
        <v/>
      </c>
      <c r="R100" s="343"/>
      <c r="S100" s="343"/>
      <c r="T100" s="343"/>
    </row>
    <row r="101" spans="1:20" s="340" customFormat="1" x14ac:dyDescent="0.25">
      <c r="A101" s="379"/>
      <c r="B101" s="668"/>
      <c r="C101" s="379"/>
      <c r="D101" s="379"/>
      <c r="E101" s="492"/>
      <c r="F101" s="490"/>
      <c r="G101" s="490"/>
      <c r="H101" s="490"/>
      <c r="I101" s="490"/>
      <c r="J101" s="490"/>
      <c r="K101" s="490"/>
      <c r="L101" s="490"/>
      <c r="N101" s="230"/>
      <c r="P101" s="230"/>
      <c r="Q101" s="343"/>
      <c r="R101" s="230"/>
      <c r="S101" s="230"/>
      <c r="T101" s="230"/>
    </row>
    <row r="102" spans="1:20" s="340" customFormat="1" x14ac:dyDescent="0.25">
      <c r="A102" s="755" t="s">
        <v>264</v>
      </c>
      <c r="B102" s="756"/>
      <c r="C102" s="757"/>
      <c r="D102" s="457"/>
      <c r="E102" s="458"/>
      <c r="F102" s="458"/>
      <c r="G102" s="501"/>
      <c r="H102" s="501"/>
      <c r="I102" s="501"/>
      <c r="J102" s="501"/>
      <c r="K102" s="501"/>
      <c r="L102" s="458"/>
      <c r="M102" s="460"/>
      <c r="N102" s="460"/>
      <c r="O102" s="460"/>
      <c r="P102" s="459"/>
      <c r="Q102" s="459"/>
      <c r="R102" s="230"/>
      <c r="S102" s="230"/>
      <c r="T102" s="230"/>
    </row>
    <row r="103" spans="1:20" s="340" customFormat="1" x14ac:dyDescent="0.25">
      <c r="A103" s="454">
        <v>4</v>
      </c>
      <c r="B103" s="368" t="s">
        <v>157</v>
      </c>
      <c r="C103" s="368"/>
      <c r="D103" s="368"/>
      <c r="E103" s="488"/>
      <c r="F103" s="369">
        <f t="shared" ref="F103" si="27">SUM(H103:L103)</f>
        <v>0</v>
      </c>
      <c r="G103" s="488"/>
      <c r="H103" s="488"/>
      <c r="I103" s="488"/>
      <c r="J103" s="488"/>
      <c r="K103" s="488"/>
      <c r="L103" s="488"/>
      <c r="M103" s="448"/>
      <c r="N103" s="449"/>
      <c r="O103" s="448"/>
      <c r="P103" s="449"/>
      <c r="Q103" s="450"/>
      <c r="R103" s="230"/>
      <c r="S103" s="230"/>
      <c r="T103" s="230"/>
    </row>
    <row r="104" spans="1:20" s="340" customFormat="1" x14ac:dyDescent="0.25">
      <c r="A104" s="755" t="s">
        <v>265</v>
      </c>
      <c r="B104" s="756"/>
      <c r="C104" s="757"/>
      <c r="D104" s="461"/>
      <c r="E104" s="462"/>
      <c r="F104" s="462"/>
      <c r="G104" s="462"/>
      <c r="H104" s="462"/>
      <c r="I104" s="462"/>
      <c r="J104" s="462"/>
      <c r="K104" s="462"/>
      <c r="L104" s="462"/>
      <c r="M104" s="463"/>
      <c r="N104" s="464"/>
      <c r="O104" s="463"/>
      <c r="P104" s="464"/>
      <c r="Q104" s="473"/>
      <c r="R104" s="230"/>
      <c r="S104" s="230"/>
      <c r="T104" s="230"/>
    </row>
    <row r="105" spans="1:20" s="340" customFormat="1" x14ac:dyDescent="0.25">
      <c r="A105" s="451">
        <f>+A103</f>
        <v>4</v>
      </c>
      <c r="B105" s="452" t="str">
        <f>+B103</f>
        <v>Ime i prezime</v>
      </c>
      <c r="C105" s="368"/>
      <c r="D105" s="368"/>
      <c r="E105" s="488"/>
      <c r="F105" s="369">
        <f t="shared" ref="F105" si="28">SUM(H105:L105)</f>
        <v>0</v>
      </c>
      <c r="G105" s="488"/>
      <c r="H105" s="488"/>
      <c r="I105" s="488"/>
      <c r="J105" s="488"/>
      <c r="K105" s="488"/>
      <c r="L105" s="488"/>
      <c r="M105" s="448"/>
      <c r="N105" s="449"/>
      <c r="O105" s="448"/>
      <c r="P105" s="449"/>
      <c r="Q105" s="450"/>
      <c r="R105" s="230"/>
      <c r="S105" s="230"/>
      <c r="T105" s="230"/>
    </row>
    <row r="106" spans="1:20" s="340" customFormat="1" ht="15.75" thickBot="1" x14ac:dyDescent="0.3">
      <c r="A106" s="447" t="s">
        <v>266</v>
      </c>
      <c r="B106" s="668"/>
      <c r="C106" s="379"/>
      <c r="D106" s="379"/>
      <c r="E106" s="492"/>
      <c r="F106" s="490"/>
      <c r="G106" s="490"/>
      <c r="H106" s="490"/>
      <c r="I106" s="490"/>
      <c r="J106" s="490"/>
      <c r="K106" s="490"/>
      <c r="L106" s="490"/>
      <c r="N106" s="230"/>
      <c r="P106" s="230"/>
      <c r="Q106" s="343"/>
      <c r="R106" s="230"/>
      <c r="S106" s="230"/>
      <c r="T106" s="230"/>
    </row>
    <row r="107" spans="1:20" s="472" customFormat="1" ht="15.75" thickBot="1" x14ac:dyDescent="0.3">
      <c r="A107" s="465">
        <f>+A103</f>
        <v>4</v>
      </c>
      <c r="B107" s="466" t="str">
        <f>+B103</f>
        <v>Ime i prezime</v>
      </c>
      <c r="C107" s="468"/>
      <c r="D107" s="468"/>
      <c r="E107" s="493">
        <f>+E103+E105</f>
        <v>0</v>
      </c>
      <c r="F107" s="469">
        <f t="shared" ref="F107" si="29">SUM(H107:L107)</f>
        <v>0</v>
      </c>
      <c r="G107" s="493">
        <f t="shared" ref="G107:L107" si="30">+G103+G105</f>
        <v>0</v>
      </c>
      <c r="H107" s="493">
        <f t="shared" si="30"/>
        <v>0</v>
      </c>
      <c r="I107" s="493">
        <f t="shared" si="30"/>
        <v>0</v>
      </c>
      <c r="J107" s="493">
        <f t="shared" si="30"/>
        <v>0</v>
      </c>
      <c r="K107" s="493">
        <f t="shared" si="30"/>
        <v>0</v>
      </c>
      <c r="L107" s="493">
        <f t="shared" si="30"/>
        <v>0</v>
      </c>
      <c r="M107" s="470" t="str">
        <f t="shared" ref="M107" si="31">IF(D107="","",IF(D107="Nije ocijenjen","",IF(D107="Ocijenjen",IF(F107&lt;10,"Član 16. stav 5. Kriterija",(K107+(L107/2))/(F107)))))</f>
        <v/>
      </c>
      <c r="N107" s="471" t="str">
        <f t="shared" ref="N107" si="32">IF(D107="","",IF(D107="Nije ocijenjen","",IF(D107="Ocijenjen",IF(M107="Član 16. stav 5. Kriterija","",IF(M107&gt;0.4,0,IF(M107&gt;0.3,8,IF(M107&gt;0.2,16,IF(M107&gt;0.1,24,IF(M107&lt;=0.1,30,)))))))))</f>
        <v/>
      </c>
      <c r="O107" s="470" t="str">
        <f t="shared" ref="O107" si="33">IF(D107="","",IF(D107="Nije ocijenjen","",IF(D107="Ocijenjen",IF(E107=0,"",((K107+J107+(L107/2))/(E107))))))</f>
        <v/>
      </c>
      <c r="P107" s="471" t="str">
        <f t="shared" ref="P107" si="34">IF(D107="","",IF(D107="Nije ocijenjen","",IF(D107="Ocijenjen",IF(O107&gt;0.2,0,IF(O107&gt;0.15,2,IF(O107&gt;0.1,4,IF(O107&gt;0.06,6,IF(O107&gt;0.03,8,IF(O107&lt;=0.03,10,)))))))))</f>
        <v/>
      </c>
      <c r="Q107" s="455" t="str">
        <f t="shared" ref="Q107" si="35">IF(D107="","",IF(D107="Nije ocijenjen","",IF(D107="Ocijenjen",IF(M107="Član 16. stav 5. Kriterija",P107,N107+P107))))</f>
        <v/>
      </c>
      <c r="R107" s="343"/>
      <c r="S107" s="343"/>
      <c r="T107" s="343"/>
    </row>
    <row r="108" spans="1:20" s="340" customFormat="1" x14ac:dyDescent="0.25">
      <c r="A108" s="379"/>
      <c r="B108" s="668"/>
      <c r="C108" s="379"/>
      <c r="D108" s="379"/>
      <c r="E108" s="492"/>
      <c r="F108" s="490"/>
      <c r="G108" s="490"/>
      <c r="H108" s="490"/>
      <c r="I108" s="490"/>
      <c r="J108" s="490"/>
      <c r="K108" s="490"/>
      <c r="L108" s="490"/>
      <c r="N108" s="230"/>
      <c r="P108" s="230"/>
      <c r="Q108" s="343"/>
      <c r="R108" s="230"/>
      <c r="S108" s="230"/>
      <c r="T108" s="230"/>
    </row>
    <row r="109" spans="1:20" s="340" customFormat="1" x14ac:dyDescent="0.25">
      <c r="A109" s="755" t="s">
        <v>264</v>
      </c>
      <c r="B109" s="756"/>
      <c r="C109" s="757"/>
      <c r="D109" s="457"/>
      <c r="E109" s="458"/>
      <c r="F109" s="458"/>
      <c r="G109" s="501"/>
      <c r="H109" s="501"/>
      <c r="I109" s="501"/>
      <c r="J109" s="501"/>
      <c r="K109" s="501"/>
      <c r="L109" s="458"/>
      <c r="M109" s="460"/>
      <c r="N109" s="460"/>
      <c r="O109" s="460"/>
      <c r="P109" s="459"/>
      <c r="Q109" s="459"/>
      <c r="R109" s="230"/>
      <c r="S109" s="230"/>
      <c r="T109" s="230"/>
    </row>
    <row r="110" spans="1:20" s="340" customFormat="1" x14ac:dyDescent="0.25">
      <c r="A110" s="454">
        <v>5</v>
      </c>
      <c r="B110" s="368" t="s">
        <v>157</v>
      </c>
      <c r="C110" s="368"/>
      <c r="D110" s="368"/>
      <c r="E110" s="488"/>
      <c r="F110" s="369">
        <f t="shared" ref="F110" si="36">SUM(H110:L110)</f>
        <v>0</v>
      </c>
      <c r="G110" s="488"/>
      <c r="H110" s="488"/>
      <c r="I110" s="488"/>
      <c r="J110" s="488"/>
      <c r="K110" s="488"/>
      <c r="L110" s="488"/>
      <c r="M110" s="448"/>
      <c r="N110" s="449"/>
      <c r="O110" s="448"/>
      <c r="P110" s="449"/>
      <c r="Q110" s="450"/>
      <c r="R110" s="230"/>
      <c r="S110" s="230"/>
      <c r="T110" s="230"/>
    </row>
    <row r="111" spans="1:20" s="340" customFormat="1" x14ac:dyDescent="0.25">
      <c r="A111" s="755" t="s">
        <v>265</v>
      </c>
      <c r="B111" s="756"/>
      <c r="C111" s="757"/>
      <c r="D111" s="461"/>
      <c r="E111" s="462"/>
      <c r="F111" s="462"/>
      <c r="G111" s="462"/>
      <c r="H111" s="462"/>
      <c r="I111" s="462"/>
      <c r="J111" s="462"/>
      <c r="K111" s="462"/>
      <c r="L111" s="462"/>
      <c r="M111" s="463"/>
      <c r="N111" s="464"/>
      <c r="O111" s="463"/>
      <c r="P111" s="464"/>
      <c r="Q111" s="473"/>
      <c r="R111" s="230"/>
      <c r="S111" s="230"/>
      <c r="T111" s="230"/>
    </row>
    <row r="112" spans="1:20" s="340" customFormat="1" x14ac:dyDescent="0.25">
      <c r="A112" s="451">
        <f>+A110</f>
        <v>5</v>
      </c>
      <c r="B112" s="452" t="str">
        <f>+B110</f>
        <v>Ime i prezime</v>
      </c>
      <c r="C112" s="368"/>
      <c r="D112" s="368"/>
      <c r="E112" s="488"/>
      <c r="F112" s="369">
        <f t="shared" ref="F112" si="37">SUM(H112:L112)</f>
        <v>0</v>
      </c>
      <c r="G112" s="488"/>
      <c r="H112" s="488"/>
      <c r="I112" s="488"/>
      <c r="J112" s="488"/>
      <c r="K112" s="488"/>
      <c r="L112" s="488"/>
      <c r="M112" s="448"/>
      <c r="N112" s="449"/>
      <c r="O112" s="448"/>
      <c r="P112" s="449"/>
      <c r="Q112" s="450"/>
      <c r="R112" s="230"/>
      <c r="S112" s="230"/>
      <c r="T112" s="230"/>
    </row>
    <row r="113" spans="1:20" s="340" customFormat="1" ht="15.75" thickBot="1" x14ac:dyDescent="0.3">
      <c r="A113" s="447" t="s">
        <v>266</v>
      </c>
      <c r="B113" s="668"/>
      <c r="C113" s="379"/>
      <c r="D113" s="379"/>
      <c r="E113" s="492"/>
      <c r="F113" s="490"/>
      <c r="G113" s="490"/>
      <c r="H113" s="490"/>
      <c r="I113" s="490"/>
      <c r="J113" s="490"/>
      <c r="K113" s="490"/>
      <c r="L113" s="490"/>
      <c r="N113" s="230"/>
      <c r="P113" s="230"/>
      <c r="Q113" s="343"/>
      <c r="R113" s="230"/>
      <c r="S113" s="230"/>
      <c r="T113" s="230"/>
    </row>
    <row r="114" spans="1:20" s="472" customFormat="1" ht="15.75" thickBot="1" x14ac:dyDescent="0.3">
      <c r="A114" s="465">
        <f>+A110</f>
        <v>5</v>
      </c>
      <c r="B114" s="466" t="str">
        <f>+B110</f>
        <v>Ime i prezime</v>
      </c>
      <c r="C114" s="468"/>
      <c r="D114" s="468"/>
      <c r="E114" s="493">
        <f>+E110+E112</f>
        <v>0</v>
      </c>
      <c r="F114" s="469">
        <f t="shared" ref="F114" si="38">SUM(H114:L114)</f>
        <v>0</v>
      </c>
      <c r="G114" s="493">
        <f t="shared" ref="G114:L114" si="39">+G110+G112</f>
        <v>0</v>
      </c>
      <c r="H114" s="493">
        <f t="shared" si="39"/>
        <v>0</v>
      </c>
      <c r="I114" s="493">
        <f t="shared" si="39"/>
        <v>0</v>
      </c>
      <c r="J114" s="493">
        <f t="shared" si="39"/>
        <v>0</v>
      </c>
      <c r="K114" s="493">
        <f t="shared" si="39"/>
        <v>0</v>
      </c>
      <c r="L114" s="493">
        <f t="shared" si="39"/>
        <v>0</v>
      </c>
      <c r="M114" s="470" t="str">
        <f t="shared" ref="M114" si="40">IF(D114="","",IF(D114="Nije ocijenjen","",IF(D114="Ocijenjen",IF(F114&lt;10,"Član 16. stav 5. Kriterija",(K114+(L114/2))/(F114)))))</f>
        <v/>
      </c>
      <c r="N114" s="471" t="str">
        <f t="shared" ref="N114" si="41">IF(D114="","",IF(D114="Nije ocijenjen","",IF(D114="Ocijenjen",IF(M114="Član 16. stav 5. Kriterija","",IF(M114&gt;0.4,0,IF(M114&gt;0.3,8,IF(M114&gt;0.2,16,IF(M114&gt;0.1,24,IF(M114&lt;=0.1,30,)))))))))</f>
        <v/>
      </c>
      <c r="O114" s="470" t="str">
        <f t="shared" ref="O114" si="42">IF(D114="","",IF(D114="Nije ocijenjen","",IF(D114="Ocijenjen",IF(E114=0,"",((K114+J114+(L114/2))/(E114))))))</f>
        <v/>
      </c>
      <c r="P114" s="471" t="str">
        <f t="shared" ref="P114" si="43">IF(D114="","",IF(D114="Nije ocijenjen","",IF(D114="Ocijenjen",IF(O114&gt;0.2,0,IF(O114&gt;0.15,2,IF(O114&gt;0.1,4,IF(O114&gt;0.06,6,IF(O114&gt;0.03,8,IF(O114&lt;=0.03,10,)))))))))</f>
        <v/>
      </c>
      <c r="Q114" s="455" t="str">
        <f t="shared" ref="Q114" si="44">IF(D114="","",IF(D114="Nije ocijenjen","",IF(D114="Ocijenjen",IF(M114="Član 16. stav 5. Kriterija",P114,N114+P114))))</f>
        <v/>
      </c>
      <c r="R114" s="343"/>
      <c r="S114" s="343"/>
      <c r="T114" s="343"/>
    </row>
    <row r="115" spans="1:20" s="340" customFormat="1" x14ac:dyDescent="0.25">
      <c r="A115" s="379"/>
      <c r="B115" s="668"/>
      <c r="C115" s="379"/>
      <c r="D115" s="379"/>
      <c r="E115" s="492"/>
      <c r="F115" s="490"/>
      <c r="G115" s="490"/>
      <c r="H115" s="490"/>
      <c r="I115" s="490"/>
      <c r="J115" s="490"/>
      <c r="K115" s="490"/>
      <c r="L115" s="490"/>
      <c r="N115" s="230"/>
      <c r="P115" s="230"/>
      <c r="Q115" s="343"/>
      <c r="R115" s="230"/>
      <c r="S115" s="230"/>
      <c r="T115" s="230"/>
    </row>
    <row r="116" spans="1:20" s="340" customFormat="1" x14ac:dyDescent="0.25">
      <c r="A116" s="755" t="s">
        <v>264</v>
      </c>
      <c r="B116" s="756"/>
      <c r="C116" s="757"/>
      <c r="D116" s="457"/>
      <c r="E116" s="458"/>
      <c r="F116" s="458"/>
      <c r="G116" s="501"/>
      <c r="H116" s="501"/>
      <c r="I116" s="501"/>
      <c r="J116" s="501"/>
      <c r="K116" s="501"/>
      <c r="L116" s="458"/>
      <c r="M116" s="460"/>
      <c r="N116" s="460"/>
      <c r="O116" s="460"/>
      <c r="P116" s="459"/>
      <c r="Q116" s="459"/>
      <c r="R116" s="230"/>
      <c r="S116" s="230"/>
      <c r="T116" s="230"/>
    </row>
    <row r="117" spans="1:20" s="340" customFormat="1" x14ac:dyDescent="0.25">
      <c r="A117" s="454">
        <v>6</v>
      </c>
      <c r="B117" s="368" t="s">
        <v>157</v>
      </c>
      <c r="C117" s="368"/>
      <c r="D117" s="368"/>
      <c r="E117" s="488"/>
      <c r="F117" s="369">
        <f t="shared" ref="F117" si="45">SUM(H117:L117)</f>
        <v>0</v>
      </c>
      <c r="G117" s="488"/>
      <c r="H117" s="488"/>
      <c r="I117" s="488"/>
      <c r="J117" s="488"/>
      <c r="K117" s="488"/>
      <c r="L117" s="488"/>
      <c r="M117" s="448"/>
      <c r="N117" s="449"/>
      <c r="O117" s="448"/>
      <c r="P117" s="449"/>
      <c r="Q117" s="450"/>
      <c r="R117" s="230"/>
      <c r="S117" s="230"/>
      <c r="T117" s="230"/>
    </row>
    <row r="118" spans="1:20" s="340" customFormat="1" x14ac:dyDescent="0.25">
      <c r="A118" s="755" t="s">
        <v>265</v>
      </c>
      <c r="B118" s="756"/>
      <c r="C118" s="757"/>
      <c r="D118" s="461"/>
      <c r="E118" s="462"/>
      <c r="F118" s="462"/>
      <c r="G118" s="462"/>
      <c r="H118" s="462"/>
      <c r="I118" s="462"/>
      <c r="J118" s="462"/>
      <c r="K118" s="462"/>
      <c r="L118" s="462"/>
      <c r="M118" s="463"/>
      <c r="N118" s="464"/>
      <c r="O118" s="463"/>
      <c r="P118" s="464"/>
      <c r="Q118" s="473"/>
      <c r="R118" s="230"/>
      <c r="S118" s="230"/>
      <c r="T118" s="230"/>
    </row>
    <row r="119" spans="1:20" s="340" customFormat="1" x14ac:dyDescent="0.25">
      <c r="A119" s="451">
        <f>+A117</f>
        <v>6</v>
      </c>
      <c r="B119" s="452" t="str">
        <f>+B117</f>
        <v>Ime i prezime</v>
      </c>
      <c r="C119" s="368"/>
      <c r="D119" s="368"/>
      <c r="E119" s="488"/>
      <c r="F119" s="369">
        <f t="shared" ref="F119" si="46">SUM(H119:L119)</f>
        <v>0</v>
      </c>
      <c r="G119" s="488"/>
      <c r="H119" s="488"/>
      <c r="I119" s="488"/>
      <c r="J119" s="488"/>
      <c r="K119" s="488"/>
      <c r="L119" s="488"/>
      <c r="M119" s="448"/>
      <c r="N119" s="449"/>
      <c r="O119" s="448"/>
      <c r="P119" s="449"/>
      <c r="Q119" s="450"/>
      <c r="R119" s="230"/>
      <c r="S119" s="230"/>
      <c r="T119" s="230"/>
    </row>
    <row r="120" spans="1:20" s="340" customFormat="1" ht="15.75" thickBot="1" x14ac:dyDescent="0.3">
      <c r="A120" s="447" t="s">
        <v>266</v>
      </c>
      <c r="B120" s="668"/>
      <c r="C120" s="379"/>
      <c r="D120" s="379"/>
      <c r="E120" s="492"/>
      <c r="F120" s="490"/>
      <c r="G120" s="490"/>
      <c r="H120" s="490"/>
      <c r="I120" s="490"/>
      <c r="J120" s="490"/>
      <c r="K120" s="490"/>
      <c r="L120" s="490"/>
      <c r="N120" s="230"/>
      <c r="P120" s="230"/>
      <c r="Q120" s="343"/>
      <c r="R120" s="230"/>
      <c r="S120" s="230"/>
      <c r="T120" s="230"/>
    </row>
    <row r="121" spans="1:20" s="472" customFormat="1" ht="15.75" thickBot="1" x14ac:dyDescent="0.3">
      <c r="A121" s="465">
        <f>+A117</f>
        <v>6</v>
      </c>
      <c r="B121" s="466" t="str">
        <f>+B117</f>
        <v>Ime i prezime</v>
      </c>
      <c r="C121" s="468"/>
      <c r="D121" s="468"/>
      <c r="E121" s="493">
        <f>+E117+E119</f>
        <v>0</v>
      </c>
      <c r="F121" s="469">
        <f t="shared" ref="F121" si="47">SUM(H121:L121)</f>
        <v>0</v>
      </c>
      <c r="G121" s="493">
        <f t="shared" ref="G121:L121" si="48">+G117+G119</f>
        <v>0</v>
      </c>
      <c r="H121" s="493">
        <f t="shared" si="48"/>
        <v>0</v>
      </c>
      <c r="I121" s="493">
        <f t="shared" si="48"/>
        <v>0</v>
      </c>
      <c r="J121" s="493">
        <f t="shared" si="48"/>
        <v>0</v>
      </c>
      <c r="K121" s="493">
        <f t="shared" si="48"/>
        <v>0</v>
      </c>
      <c r="L121" s="493">
        <f t="shared" si="48"/>
        <v>0</v>
      </c>
      <c r="M121" s="470" t="str">
        <f t="shared" ref="M121" si="49">IF(D121="","",IF(D121="Nije ocijenjen","",IF(D121="Ocijenjen",IF(F121&lt;10,"Član 16. stav 5. Kriterija",(K121+(L121/2))/(F121)))))</f>
        <v/>
      </c>
      <c r="N121" s="471" t="str">
        <f t="shared" ref="N121" si="50">IF(D121="","",IF(D121="Nije ocijenjen","",IF(D121="Ocijenjen",IF(M121="Član 16. stav 5. Kriterija","",IF(M121&gt;0.4,0,IF(M121&gt;0.3,8,IF(M121&gt;0.2,16,IF(M121&gt;0.1,24,IF(M121&lt;=0.1,30,)))))))))</f>
        <v/>
      </c>
      <c r="O121" s="470" t="str">
        <f t="shared" ref="O121" si="51">IF(D121="","",IF(D121="Nije ocijenjen","",IF(D121="Ocijenjen",IF(E121=0,"",((K121+J121+(L121/2))/(E121))))))</f>
        <v/>
      </c>
      <c r="P121" s="471" t="str">
        <f t="shared" ref="P121" si="52">IF(D121="","",IF(D121="Nije ocijenjen","",IF(D121="Ocijenjen",IF(O121&gt;0.2,0,IF(O121&gt;0.15,2,IF(O121&gt;0.1,4,IF(O121&gt;0.06,6,IF(O121&gt;0.03,8,IF(O121&lt;=0.03,10,)))))))))</f>
        <v/>
      </c>
      <c r="Q121" s="455" t="str">
        <f t="shared" ref="Q121" si="53">IF(D121="","",IF(D121="Nije ocijenjen","",IF(D121="Ocijenjen",IF(M121="Član 16. stav 5. Kriterija",P121,N121+P121))))</f>
        <v/>
      </c>
      <c r="R121" s="343"/>
      <c r="S121" s="343"/>
      <c r="T121" s="343"/>
    </row>
    <row r="122" spans="1:20" s="340" customFormat="1" x14ac:dyDescent="0.25">
      <c r="A122" s="379"/>
      <c r="B122" s="668"/>
      <c r="C122" s="379"/>
      <c r="D122" s="379"/>
      <c r="E122" s="492"/>
      <c r="F122" s="490"/>
      <c r="G122" s="490"/>
      <c r="H122" s="490"/>
      <c r="I122" s="490"/>
      <c r="J122" s="490"/>
      <c r="K122" s="490"/>
      <c r="L122" s="490"/>
      <c r="N122" s="230"/>
      <c r="P122" s="230"/>
      <c r="Q122" s="343"/>
      <c r="R122" s="230"/>
      <c r="S122" s="230"/>
      <c r="T122" s="230"/>
    </row>
    <row r="123" spans="1:20" s="340" customFormat="1" x14ac:dyDescent="0.25">
      <c r="A123" s="755" t="s">
        <v>264</v>
      </c>
      <c r="B123" s="756"/>
      <c r="C123" s="757"/>
      <c r="D123" s="457"/>
      <c r="E123" s="458"/>
      <c r="F123" s="458"/>
      <c r="G123" s="501"/>
      <c r="H123" s="501"/>
      <c r="I123" s="501"/>
      <c r="J123" s="501"/>
      <c r="K123" s="501"/>
      <c r="L123" s="458"/>
      <c r="M123" s="460"/>
      <c r="N123" s="460"/>
      <c r="O123" s="460"/>
      <c r="P123" s="459"/>
      <c r="Q123" s="459"/>
      <c r="R123" s="230"/>
      <c r="S123" s="230"/>
      <c r="T123" s="230"/>
    </row>
    <row r="124" spans="1:20" s="340" customFormat="1" x14ac:dyDescent="0.25">
      <c r="A124" s="454">
        <v>7</v>
      </c>
      <c r="B124" s="368" t="s">
        <v>157</v>
      </c>
      <c r="C124" s="368"/>
      <c r="D124" s="368"/>
      <c r="E124" s="488"/>
      <c r="F124" s="369">
        <f t="shared" ref="F124" si="54">SUM(H124:L124)</f>
        <v>0</v>
      </c>
      <c r="G124" s="488"/>
      <c r="H124" s="488"/>
      <c r="I124" s="488"/>
      <c r="J124" s="488"/>
      <c r="K124" s="488"/>
      <c r="L124" s="488"/>
      <c r="M124" s="448"/>
      <c r="N124" s="449"/>
      <c r="O124" s="448"/>
      <c r="P124" s="449"/>
      <c r="Q124" s="450"/>
      <c r="R124" s="230"/>
      <c r="S124" s="230"/>
      <c r="T124" s="230"/>
    </row>
    <row r="125" spans="1:20" s="340" customFormat="1" x14ac:dyDescent="0.25">
      <c r="A125" s="755" t="s">
        <v>265</v>
      </c>
      <c r="B125" s="756"/>
      <c r="C125" s="757"/>
      <c r="D125" s="461"/>
      <c r="E125" s="462"/>
      <c r="F125" s="462"/>
      <c r="G125" s="462"/>
      <c r="H125" s="462"/>
      <c r="I125" s="462"/>
      <c r="J125" s="462"/>
      <c r="K125" s="462"/>
      <c r="L125" s="462"/>
      <c r="M125" s="463"/>
      <c r="N125" s="464"/>
      <c r="O125" s="463"/>
      <c r="P125" s="464"/>
      <c r="Q125" s="473"/>
      <c r="R125" s="230"/>
      <c r="S125" s="230"/>
      <c r="T125" s="230"/>
    </row>
    <row r="126" spans="1:20" s="340" customFormat="1" x14ac:dyDescent="0.25">
      <c r="A126" s="451">
        <f>+A124</f>
        <v>7</v>
      </c>
      <c r="B126" s="452" t="str">
        <f>+B124</f>
        <v>Ime i prezime</v>
      </c>
      <c r="C126" s="368"/>
      <c r="D126" s="368"/>
      <c r="E126" s="488"/>
      <c r="F126" s="369">
        <f t="shared" ref="F126" si="55">SUM(H126:L126)</f>
        <v>0</v>
      </c>
      <c r="G126" s="488"/>
      <c r="H126" s="488"/>
      <c r="I126" s="488"/>
      <c r="J126" s="488"/>
      <c r="K126" s="488"/>
      <c r="L126" s="488"/>
      <c r="M126" s="448"/>
      <c r="N126" s="449"/>
      <c r="O126" s="448"/>
      <c r="P126" s="449"/>
      <c r="Q126" s="450"/>
      <c r="R126" s="230"/>
      <c r="S126" s="230"/>
      <c r="T126" s="230"/>
    </row>
    <row r="127" spans="1:20" s="340" customFormat="1" ht="15.75" thickBot="1" x14ac:dyDescent="0.3">
      <c r="A127" s="447" t="s">
        <v>266</v>
      </c>
      <c r="B127" s="668"/>
      <c r="C127" s="379"/>
      <c r="D127" s="379"/>
      <c r="E127" s="492"/>
      <c r="F127" s="490"/>
      <c r="G127" s="490"/>
      <c r="H127" s="490"/>
      <c r="I127" s="490"/>
      <c r="J127" s="490"/>
      <c r="K127" s="490"/>
      <c r="L127" s="490"/>
      <c r="N127" s="230"/>
      <c r="P127" s="230"/>
      <c r="Q127" s="343"/>
      <c r="R127" s="230"/>
      <c r="S127" s="230"/>
      <c r="T127" s="230"/>
    </row>
    <row r="128" spans="1:20" s="472" customFormat="1" ht="15.75" thickBot="1" x14ac:dyDescent="0.3">
      <c r="A128" s="465">
        <f>+A124</f>
        <v>7</v>
      </c>
      <c r="B128" s="466" t="str">
        <f>+B124</f>
        <v>Ime i prezime</v>
      </c>
      <c r="C128" s="468"/>
      <c r="D128" s="468"/>
      <c r="E128" s="493">
        <f>+E124+E126</f>
        <v>0</v>
      </c>
      <c r="F128" s="469">
        <f t="shared" ref="F128" si="56">SUM(H128:L128)</f>
        <v>0</v>
      </c>
      <c r="G128" s="493">
        <f t="shared" ref="G128:L128" si="57">+G124+G126</f>
        <v>0</v>
      </c>
      <c r="H128" s="493">
        <f t="shared" si="57"/>
        <v>0</v>
      </c>
      <c r="I128" s="493">
        <f t="shared" si="57"/>
        <v>0</v>
      </c>
      <c r="J128" s="493">
        <f t="shared" si="57"/>
        <v>0</v>
      </c>
      <c r="K128" s="493">
        <f t="shared" si="57"/>
        <v>0</v>
      </c>
      <c r="L128" s="493">
        <f t="shared" si="57"/>
        <v>0</v>
      </c>
      <c r="M128" s="470" t="str">
        <f t="shared" ref="M128" si="58">IF(D128="","",IF(D128="Nije ocijenjen","",IF(D128="Ocijenjen",IF(F128&lt;10,"Član 16. stav 5. Kriterija",(K128+(L128/2))/(F128)))))</f>
        <v/>
      </c>
      <c r="N128" s="471" t="str">
        <f t="shared" ref="N128" si="59">IF(D128="","",IF(D128="Nije ocijenjen","",IF(D128="Ocijenjen",IF(M128="Član 16. stav 5. Kriterija","",IF(M128&gt;0.4,0,IF(M128&gt;0.3,8,IF(M128&gt;0.2,16,IF(M128&gt;0.1,24,IF(M128&lt;=0.1,30,)))))))))</f>
        <v/>
      </c>
      <c r="O128" s="470" t="str">
        <f t="shared" ref="O128" si="60">IF(D128="","",IF(D128="Nije ocijenjen","",IF(D128="Ocijenjen",IF(E128=0,"",((K128+J128+(L128/2))/(E128))))))</f>
        <v/>
      </c>
      <c r="P128" s="471" t="str">
        <f t="shared" ref="P128" si="61">IF(D128="","",IF(D128="Nije ocijenjen","",IF(D128="Ocijenjen",IF(O128&gt;0.2,0,IF(O128&gt;0.15,2,IF(O128&gt;0.1,4,IF(O128&gt;0.06,6,IF(O128&gt;0.03,8,IF(O128&lt;=0.03,10,)))))))))</f>
        <v/>
      </c>
      <c r="Q128" s="455" t="str">
        <f t="shared" ref="Q128" si="62">IF(D128="","",IF(D128="Nije ocijenjen","",IF(D128="Ocijenjen",IF(M128="Član 16. stav 5. Kriterija",P128,N128+P128))))</f>
        <v/>
      </c>
      <c r="R128" s="343"/>
      <c r="S128" s="343"/>
      <c r="T128" s="343"/>
    </row>
    <row r="129" spans="1:20" s="340" customFormat="1" x14ac:dyDescent="0.25">
      <c r="A129" s="379"/>
      <c r="B129" s="668"/>
      <c r="C129" s="379"/>
      <c r="D129" s="379"/>
      <c r="E129" s="492"/>
      <c r="F129" s="490"/>
      <c r="G129" s="490"/>
      <c r="H129" s="490"/>
      <c r="I129" s="490"/>
      <c r="J129" s="490"/>
      <c r="K129" s="490"/>
      <c r="L129" s="490"/>
      <c r="N129" s="230"/>
      <c r="P129" s="230"/>
      <c r="Q129" s="343"/>
      <c r="R129" s="230"/>
      <c r="S129" s="230"/>
      <c r="T129" s="230"/>
    </row>
    <row r="130" spans="1:20" s="340" customFormat="1" x14ac:dyDescent="0.25">
      <c r="A130" s="758" t="s">
        <v>264</v>
      </c>
      <c r="B130" s="759"/>
      <c r="C130" s="760"/>
      <c r="D130" s="457"/>
      <c r="E130" s="458"/>
      <c r="F130" s="458"/>
      <c r="G130" s="501"/>
      <c r="H130" s="501"/>
      <c r="I130" s="501"/>
      <c r="J130" s="501"/>
      <c r="K130" s="501"/>
      <c r="L130" s="458"/>
      <c r="M130" s="460"/>
      <c r="N130" s="460"/>
      <c r="O130" s="460"/>
      <c r="P130" s="459"/>
      <c r="Q130" s="459"/>
      <c r="R130" s="230"/>
      <c r="S130" s="230"/>
      <c r="T130" s="230"/>
    </row>
    <row r="131" spans="1:20" s="340" customFormat="1" x14ac:dyDescent="0.25">
      <c r="A131" s="454">
        <v>8</v>
      </c>
      <c r="B131" s="368" t="s">
        <v>157</v>
      </c>
      <c r="C131" s="368"/>
      <c r="D131" s="368"/>
      <c r="E131" s="488"/>
      <c r="F131" s="369">
        <f t="shared" ref="F131" si="63">SUM(H131:L131)</f>
        <v>0</v>
      </c>
      <c r="G131" s="488"/>
      <c r="H131" s="488"/>
      <c r="I131" s="488"/>
      <c r="J131" s="488"/>
      <c r="K131" s="488"/>
      <c r="L131" s="488"/>
      <c r="M131" s="448"/>
      <c r="N131" s="449"/>
      <c r="O131" s="448"/>
      <c r="P131" s="449"/>
      <c r="Q131" s="450"/>
      <c r="R131" s="230"/>
      <c r="S131" s="230"/>
      <c r="T131" s="230"/>
    </row>
    <row r="132" spans="1:20" s="340" customFormat="1" x14ac:dyDescent="0.25">
      <c r="A132" s="758" t="s">
        <v>265</v>
      </c>
      <c r="B132" s="759"/>
      <c r="C132" s="760"/>
      <c r="D132" s="461"/>
      <c r="E132" s="462"/>
      <c r="F132" s="462"/>
      <c r="G132" s="462"/>
      <c r="H132" s="462"/>
      <c r="I132" s="462"/>
      <c r="J132" s="462"/>
      <c r="K132" s="462"/>
      <c r="L132" s="462"/>
      <c r="M132" s="463"/>
      <c r="N132" s="464"/>
      <c r="O132" s="463"/>
      <c r="P132" s="464"/>
      <c r="Q132" s="473"/>
      <c r="R132" s="230"/>
      <c r="S132" s="230"/>
      <c r="T132" s="230"/>
    </row>
    <row r="133" spans="1:20" s="340" customFormat="1" x14ac:dyDescent="0.25">
      <c r="A133" s="451">
        <f>+A131</f>
        <v>8</v>
      </c>
      <c r="B133" s="452" t="str">
        <f>+B131</f>
        <v>Ime i prezime</v>
      </c>
      <c r="C133" s="368"/>
      <c r="D133" s="368"/>
      <c r="E133" s="488"/>
      <c r="F133" s="369">
        <f>SUM(H133:L133)</f>
        <v>0</v>
      </c>
      <c r="G133" s="488"/>
      <c r="H133" s="488"/>
      <c r="I133" s="488"/>
      <c r="J133" s="488"/>
      <c r="K133" s="488"/>
      <c r="L133" s="488"/>
      <c r="M133" s="448"/>
      <c r="N133" s="449"/>
      <c r="O133" s="448"/>
      <c r="P133" s="449"/>
      <c r="Q133" s="450"/>
      <c r="R133" s="230"/>
      <c r="S133" s="230"/>
      <c r="T133" s="230"/>
    </row>
    <row r="134" spans="1:20" s="340" customFormat="1" ht="15.75" thickBot="1" x14ac:dyDescent="0.3">
      <c r="A134" s="447" t="s">
        <v>266</v>
      </c>
      <c r="B134" s="668"/>
      <c r="C134" s="379"/>
      <c r="D134" s="379"/>
      <c r="E134" s="492"/>
      <c r="F134" s="490"/>
      <c r="G134" s="490"/>
      <c r="H134" s="490"/>
      <c r="I134" s="490"/>
      <c r="J134" s="490"/>
      <c r="K134" s="490"/>
      <c r="L134" s="490"/>
      <c r="N134" s="230"/>
      <c r="P134" s="230"/>
      <c r="Q134" s="343"/>
      <c r="R134" s="230"/>
      <c r="S134" s="230"/>
      <c r="T134" s="230"/>
    </row>
    <row r="135" spans="1:20" s="472" customFormat="1" ht="15.75" thickBot="1" x14ac:dyDescent="0.3">
      <c r="A135" s="465">
        <f>+A131</f>
        <v>8</v>
      </c>
      <c r="B135" s="466" t="str">
        <f>+B131</f>
        <v>Ime i prezime</v>
      </c>
      <c r="C135" s="468"/>
      <c r="D135" s="468"/>
      <c r="E135" s="493">
        <f>+E131+E133</f>
        <v>0</v>
      </c>
      <c r="F135" s="469">
        <f t="shared" ref="F135" si="64">SUM(H135:L135)</f>
        <v>0</v>
      </c>
      <c r="G135" s="493">
        <f t="shared" ref="G135:L135" si="65">+G131+G133</f>
        <v>0</v>
      </c>
      <c r="H135" s="493">
        <f t="shared" si="65"/>
        <v>0</v>
      </c>
      <c r="I135" s="493">
        <f t="shared" si="65"/>
        <v>0</v>
      </c>
      <c r="J135" s="493">
        <f t="shared" si="65"/>
        <v>0</v>
      </c>
      <c r="K135" s="493">
        <f t="shared" si="65"/>
        <v>0</v>
      </c>
      <c r="L135" s="493">
        <f t="shared" si="65"/>
        <v>0</v>
      </c>
      <c r="M135" s="470" t="str">
        <f t="shared" ref="M135" si="66">IF(D135="","",IF(D135="Nije ocijenjen","",IF(D135="Ocijenjen",IF(F135&lt;10,"Član 16. stav 5. Kriterija",(K135+(L135/2))/(F135)))))</f>
        <v/>
      </c>
      <c r="N135" s="471" t="str">
        <f t="shared" ref="N135" si="67">IF(D135="","",IF(D135="Nije ocijenjen","",IF(D135="Ocijenjen",IF(M135="Član 16. stav 5. Kriterija","",IF(M135&gt;0.4,0,IF(M135&gt;0.3,8,IF(M135&gt;0.2,16,IF(M135&gt;0.1,24,IF(M135&lt;=0.1,30,)))))))))</f>
        <v/>
      </c>
      <c r="O135" s="470" t="str">
        <f t="shared" ref="O135" si="68">IF(D135="","",IF(D135="Nije ocijenjen","",IF(D135="Ocijenjen",IF(E135=0,"",((K135+J135+(L135/2))/(E135))))))</f>
        <v/>
      </c>
      <c r="P135" s="471" t="str">
        <f t="shared" ref="P135" si="69">IF(D135="","",IF(D135="Nije ocijenjen","",IF(D135="Ocijenjen",IF(O135&gt;0.2,0,IF(O135&gt;0.15,2,IF(O135&gt;0.1,4,IF(O135&gt;0.06,6,IF(O135&gt;0.03,8,IF(O135&lt;=0.03,10,)))))))))</f>
        <v/>
      </c>
      <c r="Q135" s="455" t="str">
        <f t="shared" ref="Q135" si="70">IF(D135="","",IF(D135="Nije ocijenjen","",IF(D135="Ocijenjen",IF(M135="Član 16. stav 5. Kriterija",P135,N135+P135))))</f>
        <v/>
      </c>
      <c r="R135" s="343"/>
      <c r="S135" s="343"/>
      <c r="T135" s="343"/>
    </row>
    <row r="136" spans="1:20" s="340" customFormat="1" x14ac:dyDescent="0.25">
      <c r="A136" s="379"/>
      <c r="B136" s="668"/>
      <c r="C136" s="379"/>
      <c r="D136" s="379"/>
      <c r="E136" s="492"/>
      <c r="F136" s="490"/>
      <c r="G136" s="490"/>
      <c r="H136" s="490"/>
      <c r="I136" s="490"/>
      <c r="J136" s="490"/>
      <c r="K136" s="490"/>
      <c r="L136" s="490"/>
      <c r="N136" s="230"/>
      <c r="P136" s="230"/>
      <c r="Q136" s="343"/>
      <c r="R136" s="230"/>
      <c r="S136" s="230"/>
      <c r="T136" s="230"/>
    </row>
    <row r="137" spans="1:20" s="340" customFormat="1" x14ac:dyDescent="0.25">
      <c r="A137" s="755" t="s">
        <v>264</v>
      </c>
      <c r="B137" s="756"/>
      <c r="C137" s="757"/>
      <c r="D137" s="457"/>
      <c r="E137" s="458"/>
      <c r="F137" s="458"/>
      <c r="G137" s="501"/>
      <c r="H137" s="501"/>
      <c r="I137" s="501"/>
      <c r="J137" s="501"/>
      <c r="K137" s="501"/>
      <c r="L137" s="458"/>
      <c r="M137" s="460"/>
      <c r="N137" s="460"/>
      <c r="O137" s="460"/>
      <c r="P137" s="459"/>
      <c r="Q137" s="459"/>
      <c r="R137" s="230"/>
      <c r="S137" s="230"/>
      <c r="T137" s="230"/>
    </row>
    <row r="138" spans="1:20" s="340" customFormat="1" x14ac:dyDescent="0.25">
      <c r="A138" s="454">
        <v>9</v>
      </c>
      <c r="B138" s="368" t="s">
        <v>157</v>
      </c>
      <c r="C138" s="368"/>
      <c r="D138" s="368"/>
      <c r="E138" s="488"/>
      <c r="F138" s="369">
        <f t="shared" ref="F138" si="71">SUM(H138:L138)</f>
        <v>0</v>
      </c>
      <c r="G138" s="488"/>
      <c r="H138" s="488"/>
      <c r="I138" s="488"/>
      <c r="J138" s="488"/>
      <c r="K138" s="488"/>
      <c r="L138" s="488"/>
      <c r="M138" s="448"/>
      <c r="N138" s="449"/>
      <c r="O138" s="448"/>
      <c r="P138" s="449"/>
      <c r="Q138" s="450"/>
      <c r="R138" s="230"/>
      <c r="S138" s="230"/>
      <c r="T138" s="230"/>
    </row>
    <row r="139" spans="1:20" s="340" customFormat="1" x14ac:dyDescent="0.25">
      <c r="A139" s="755" t="s">
        <v>265</v>
      </c>
      <c r="B139" s="756"/>
      <c r="C139" s="757"/>
      <c r="D139" s="461"/>
      <c r="E139" s="462"/>
      <c r="F139" s="462"/>
      <c r="G139" s="462"/>
      <c r="H139" s="462"/>
      <c r="I139" s="462"/>
      <c r="J139" s="462"/>
      <c r="K139" s="462"/>
      <c r="L139" s="462"/>
      <c r="M139" s="463"/>
      <c r="N139" s="464"/>
      <c r="O139" s="463"/>
      <c r="P139" s="464"/>
      <c r="Q139" s="473"/>
      <c r="R139" s="230"/>
      <c r="S139" s="230"/>
      <c r="T139" s="230"/>
    </row>
    <row r="140" spans="1:20" s="340" customFormat="1" x14ac:dyDescent="0.25">
      <c r="A140" s="451">
        <f>+A138</f>
        <v>9</v>
      </c>
      <c r="B140" s="452" t="str">
        <f>+B138</f>
        <v>Ime i prezime</v>
      </c>
      <c r="C140" s="368"/>
      <c r="D140" s="368"/>
      <c r="E140" s="488"/>
      <c r="F140" s="369">
        <f t="shared" ref="F140" si="72">SUM(H140:L140)</f>
        <v>0</v>
      </c>
      <c r="G140" s="488"/>
      <c r="H140" s="488"/>
      <c r="I140" s="488"/>
      <c r="J140" s="488"/>
      <c r="K140" s="488"/>
      <c r="L140" s="488"/>
      <c r="M140" s="448"/>
      <c r="N140" s="449"/>
      <c r="O140" s="448"/>
      <c r="P140" s="449"/>
      <c r="Q140" s="450"/>
      <c r="R140" s="230"/>
      <c r="S140" s="230"/>
      <c r="T140" s="230"/>
    </row>
    <row r="141" spans="1:20" s="340" customFormat="1" ht="15.75" thickBot="1" x14ac:dyDescent="0.3">
      <c r="A141" s="447" t="s">
        <v>266</v>
      </c>
      <c r="B141" s="668"/>
      <c r="C141" s="379"/>
      <c r="D141" s="379"/>
      <c r="E141" s="492"/>
      <c r="F141" s="490"/>
      <c r="G141" s="490"/>
      <c r="H141" s="490"/>
      <c r="I141" s="490"/>
      <c r="J141" s="490"/>
      <c r="K141" s="490"/>
      <c r="L141" s="490"/>
      <c r="N141" s="230"/>
      <c r="P141" s="230"/>
      <c r="Q141" s="343"/>
      <c r="R141" s="230"/>
      <c r="S141" s="230"/>
      <c r="T141" s="230"/>
    </row>
    <row r="142" spans="1:20" s="472" customFormat="1" ht="15.75" thickBot="1" x14ac:dyDescent="0.3">
      <c r="A142" s="465">
        <f>+A138</f>
        <v>9</v>
      </c>
      <c r="B142" s="466" t="str">
        <f>+B138</f>
        <v>Ime i prezime</v>
      </c>
      <c r="C142" s="468"/>
      <c r="D142" s="468"/>
      <c r="E142" s="493">
        <f>+E138+E140</f>
        <v>0</v>
      </c>
      <c r="F142" s="469">
        <f t="shared" ref="F142" si="73">SUM(H142:L142)</f>
        <v>0</v>
      </c>
      <c r="G142" s="493">
        <f t="shared" ref="G142:L142" si="74">+G138+G140</f>
        <v>0</v>
      </c>
      <c r="H142" s="493">
        <f t="shared" si="74"/>
        <v>0</v>
      </c>
      <c r="I142" s="493">
        <f t="shared" si="74"/>
        <v>0</v>
      </c>
      <c r="J142" s="493">
        <f t="shared" si="74"/>
        <v>0</v>
      </c>
      <c r="K142" s="493">
        <f t="shared" si="74"/>
        <v>0</v>
      </c>
      <c r="L142" s="493">
        <f t="shared" si="74"/>
        <v>0</v>
      </c>
      <c r="M142" s="470" t="str">
        <f t="shared" ref="M142" si="75">IF(D142="","",IF(D142="Nije ocijenjen","",IF(D142="Ocijenjen",IF(F142&lt;10,"Član 16. stav 5. Kriterija",(K142+(L142/2))/(F142)))))</f>
        <v/>
      </c>
      <c r="N142" s="471" t="str">
        <f t="shared" ref="N142" si="76">IF(D142="","",IF(D142="Nije ocijenjen","",IF(D142="Ocijenjen",IF(M142="Član 16. stav 5. Kriterija","",IF(M142&gt;0.4,0,IF(M142&gt;0.3,8,IF(M142&gt;0.2,16,IF(M142&gt;0.1,24,IF(M142&lt;=0.1,30,)))))))))</f>
        <v/>
      </c>
      <c r="O142" s="470" t="str">
        <f t="shared" ref="O142" si="77">IF(D142="","",IF(D142="Nije ocijenjen","",IF(D142="Ocijenjen",IF(E142=0,"",((K142+J142+(L142/2))/(E142))))))</f>
        <v/>
      </c>
      <c r="P142" s="471" t="str">
        <f t="shared" ref="P142" si="78">IF(D142="","",IF(D142="Nije ocijenjen","",IF(D142="Ocijenjen",IF(O142&gt;0.2,0,IF(O142&gt;0.15,2,IF(O142&gt;0.1,4,IF(O142&gt;0.06,6,IF(O142&gt;0.03,8,IF(O142&lt;=0.03,10,)))))))))</f>
        <v/>
      </c>
      <c r="Q142" s="455" t="str">
        <f t="shared" ref="Q142" si="79">IF(D142="","",IF(D142="Nije ocijenjen","",IF(D142="Ocijenjen",IF(M142="Član 16. stav 5. Kriterija",P142,N142+P142))))</f>
        <v/>
      </c>
      <c r="R142" s="343"/>
      <c r="S142" s="343"/>
      <c r="T142" s="343"/>
    </row>
    <row r="143" spans="1:20" s="340" customFormat="1" x14ac:dyDescent="0.25">
      <c r="A143" s="379"/>
      <c r="B143" s="668"/>
      <c r="C143" s="379"/>
      <c r="D143" s="379"/>
      <c r="E143" s="492"/>
      <c r="F143" s="490"/>
      <c r="G143" s="490"/>
      <c r="H143" s="490"/>
      <c r="I143" s="490"/>
      <c r="J143" s="490"/>
      <c r="K143" s="490"/>
      <c r="L143" s="490"/>
      <c r="N143" s="230"/>
      <c r="P143" s="230"/>
      <c r="Q143" s="343"/>
      <c r="R143" s="230"/>
      <c r="S143" s="230"/>
      <c r="T143" s="230"/>
    </row>
    <row r="144" spans="1:20" s="340" customFormat="1" x14ac:dyDescent="0.25">
      <c r="A144" s="755" t="s">
        <v>264</v>
      </c>
      <c r="B144" s="756"/>
      <c r="C144" s="757"/>
      <c r="D144" s="457"/>
      <c r="E144" s="458"/>
      <c r="F144" s="458"/>
      <c r="G144" s="501"/>
      <c r="H144" s="501"/>
      <c r="I144" s="501"/>
      <c r="J144" s="501"/>
      <c r="K144" s="501"/>
      <c r="L144" s="458"/>
      <c r="M144" s="460"/>
      <c r="N144" s="460"/>
      <c r="O144" s="460"/>
      <c r="P144" s="459"/>
      <c r="Q144" s="459"/>
      <c r="R144" s="230"/>
      <c r="S144" s="230"/>
      <c r="T144" s="230"/>
    </row>
    <row r="145" spans="1:20" s="340" customFormat="1" x14ac:dyDescent="0.25">
      <c r="A145" s="454">
        <v>10</v>
      </c>
      <c r="B145" s="368" t="s">
        <v>157</v>
      </c>
      <c r="C145" s="368"/>
      <c r="D145" s="368"/>
      <c r="E145" s="488"/>
      <c r="F145" s="369">
        <f t="shared" ref="F145" si="80">SUM(H145:L145)</f>
        <v>0</v>
      </c>
      <c r="G145" s="488"/>
      <c r="H145" s="488"/>
      <c r="I145" s="488"/>
      <c r="J145" s="488"/>
      <c r="K145" s="488"/>
      <c r="L145" s="488"/>
      <c r="M145" s="448"/>
      <c r="N145" s="449"/>
      <c r="O145" s="448"/>
      <c r="P145" s="449"/>
      <c r="Q145" s="450"/>
      <c r="R145" s="230"/>
      <c r="S145" s="230"/>
      <c r="T145" s="230"/>
    </row>
    <row r="146" spans="1:20" s="340" customFormat="1" x14ac:dyDescent="0.25">
      <c r="A146" s="755" t="s">
        <v>265</v>
      </c>
      <c r="B146" s="756"/>
      <c r="C146" s="757"/>
      <c r="D146" s="461"/>
      <c r="E146" s="462"/>
      <c r="F146" s="462"/>
      <c r="G146" s="462"/>
      <c r="H146" s="462"/>
      <c r="I146" s="462"/>
      <c r="J146" s="462"/>
      <c r="K146" s="462"/>
      <c r="L146" s="462"/>
      <c r="M146" s="463"/>
      <c r="N146" s="464"/>
      <c r="O146" s="463"/>
      <c r="P146" s="464"/>
      <c r="Q146" s="473"/>
      <c r="R146" s="230"/>
      <c r="S146" s="230"/>
      <c r="T146" s="230"/>
    </row>
    <row r="147" spans="1:20" s="340" customFormat="1" x14ac:dyDescent="0.25">
      <c r="A147" s="451">
        <f>+A145</f>
        <v>10</v>
      </c>
      <c r="B147" s="452" t="str">
        <f>+B145</f>
        <v>Ime i prezime</v>
      </c>
      <c r="C147" s="368"/>
      <c r="D147" s="368"/>
      <c r="E147" s="488"/>
      <c r="F147" s="369">
        <f t="shared" ref="F147" si="81">SUM(H147:L147)</f>
        <v>0</v>
      </c>
      <c r="G147" s="488"/>
      <c r="H147" s="488"/>
      <c r="I147" s="488"/>
      <c r="J147" s="488"/>
      <c r="K147" s="488"/>
      <c r="L147" s="488"/>
      <c r="M147" s="448"/>
      <c r="N147" s="449"/>
      <c r="O147" s="448"/>
      <c r="P147" s="449"/>
      <c r="Q147" s="450"/>
      <c r="R147" s="230"/>
      <c r="S147" s="230"/>
      <c r="T147" s="230"/>
    </row>
    <row r="148" spans="1:20" s="340" customFormat="1" ht="15.75" thickBot="1" x14ac:dyDescent="0.3">
      <c r="A148" s="447" t="s">
        <v>266</v>
      </c>
      <c r="B148" s="668"/>
      <c r="C148" s="379"/>
      <c r="D148" s="379"/>
      <c r="E148" s="492"/>
      <c r="F148" s="490"/>
      <c r="G148" s="490"/>
      <c r="H148" s="490"/>
      <c r="I148" s="490"/>
      <c r="J148" s="490"/>
      <c r="K148" s="490"/>
      <c r="L148" s="490"/>
      <c r="N148" s="230"/>
      <c r="P148" s="230"/>
      <c r="Q148" s="343"/>
      <c r="R148" s="230"/>
      <c r="S148" s="230"/>
      <c r="T148" s="230"/>
    </row>
    <row r="149" spans="1:20" s="472" customFormat="1" ht="15.75" thickBot="1" x14ac:dyDescent="0.3">
      <c r="A149" s="465">
        <f>+A145</f>
        <v>10</v>
      </c>
      <c r="B149" s="466" t="str">
        <f>+B145</f>
        <v>Ime i prezime</v>
      </c>
      <c r="C149" s="468"/>
      <c r="D149" s="468"/>
      <c r="E149" s="493">
        <f>+E145+E147</f>
        <v>0</v>
      </c>
      <c r="F149" s="469">
        <f t="shared" ref="F149" si="82">SUM(H149:L149)</f>
        <v>0</v>
      </c>
      <c r="G149" s="493">
        <f t="shared" ref="G149:L149" si="83">+G145+G147</f>
        <v>0</v>
      </c>
      <c r="H149" s="493">
        <f t="shared" si="83"/>
        <v>0</v>
      </c>
      <c r="I149" s="493">
        <f t="shared" si="83"/>
        <v>0</v>
      </c>
      <c r="J149" s="493">
        <f t="shared" si="83"/>
        <v>0</v>
      </c>
      <c r="K149" s="493">
        <f t="shared" si="83"/>
        <v>0</v>
      </c>
      <c r="L149" s="493">
        <f t="shared" si="83"/>
        <v>0</v>
      </c>
      <c r="M149" s="470" t="str">
        <f t="shared" ref="M149" si="84">IF(D149="","",IF(D149="Nije ocijenjen","",IF(D149="Ocijenjen",IF(F149&lt;10,"Član 16. stav 5. Kriterija",(K149+(L149/2))/(F149)))))</f>
        <v/>
      </c>
      <c r="N149" s="471" t="str">
        <f t="shared" ref="N149" si="85">IF(D149="","",IF(D149="Nije ocijenjen","",IF(D149="Ocijenjen",IF(M149="Član 16. stav 5. Kriterija","",IF(M149&gt;0.4,0,IF(M149&gt;0.3,8,IF(M149&gt;0.2,16,IF(M149&gt;0.1,24,IF(M149&lt;=0.1,30,)))))))))</f>
        <v/>
      </c>
      <c r="O149" s="470" t="str">
        <f t="shared" ref="O149" si="86">IF(D149="","",IF(D149="Nije ocijenjen","",IF(D149="Ocijenjen",IF(E149=0,"",((K149+J149+(L149/2))/(E149))))))</f>
        <v/>
      </c>
      <c r="P149" s="471" t="str">
        <f t="shared" ref="P149" si="87">IF(D149="","",IF(D149="Nije ocijenjen","",IF(D149="Ocijenjen",IF(O149&gt;0.2,0,IF(O149&gt;0.15,2,IF(O149&gt;0.1,4,IF(O149&gt;0.06,6,IF(O149&gt;0.03,8,IF(O149&lt;=0.03,10,)))))))))</f>
        <v/>
      </c>
      <c r="Q149" s="455" t="str">
        <f t="shared" ref="Q149" si="88">IF(D149="","",IF(D149="Nije ocijenjen","",IF(D149="Ocijenjen",IF(M149="Član 16. stav 5. Kriterija",P149,N149+P149))))</f>
        <v/>
      </c>
      <c r="R149" s="343"/>
      <c r="S149" s="343"/>
      <c r="T149" s="343"/>
    </row>
    <row r="150" spans="1:20" s="340" customFormat="1" x14ac:dyDescent="0.25">
      <c r="A150" s="379"/>
      <c r="B150" s="668"/>
      <c r="C150" s="379"/>
      <c r="D150" s="379"/>
      <c r="E150" s="492"/>
      <c r="F150" s="490"/>
      <c r="G150" s="490"/>
      <c r="H150" s="490"/>
      <c r="I150" s="490"/>
      <c r="J150" s="490"/>
      <c r="K150" s="490"/>
      <c r="L150" s="490"/>
      <c r="N150" s="230"/>
      <c r="P150" s="230"/>
      <c r="Q150" s="343"/>
      <c r="R150" s="230"/>
      <c r="S150" s="230"/>
      <c r="T150" s="230"/>
    </row>
    <row r="151" spans="1:20" s="340" customFormat="1" x14ac:dyDescent="0.25">
      <c r="A151" s="379"/>
      <c r="B151" s="668"/>
      <c r="C151" s="379"/>
      <c r="D151" s="379"/>
      <c r="E151" s="492"/>
      <c r="F151" s="490"/>
      <c r="G151" s="490"/>
      <c r="H151" s="490"/>
      <c r="I151" s="490"/>
      <c r="J151" s="490"/>
      <c r="K151" s="490"/>
      <c r="L151" s="490"/>
      <c r="N151" s="230"/>
      <c r="P151" s="230"/>
      <c r="Q151" s="343"/>
      <c r="R151" s="230"/>
      <c r="S151" s="230"/>
      <c r="T151" s="230"/>
    </row>
    <row r="152" spans="1:20" s="340" customFormat="1" ht="31.5" customHeight="1" x14ac:dyDescent="0.25">
      <c r="A152" s="781" t="s">
        <v>261</v>
      </c>
      <c r="B152" s="781"/>
      <c r="C152" s="781"/>
      <c r="D152" s="781"/>
      <c r="E152" s="781"/>
      <c r="F152" s="781"/>
      <c r="G152" s="781"/>
      <c r="H152" s="781"/>
      <c r="I152" s="781"/>
      <c r="J152" s="781"/>
      <c r="K152" s="781"/>
      <c r="L152" s="781"/>
      <c r="M152" s="781"/>
      <c r="N152" s="781"/>
      <c r="O152" s="781"/>
      <c r="P152" s="781"/>
      <c r="Q152" s="781"/>
      <c r="R152" s="230"/>
      <c r="S152" s="230"/>
      <c r="T152" s="230"/>
    </row>
    <row r="153" spans="1:20" s="340" customFormat="1" ht="15" customHeight="1" x14ac:dyDescent="0.25">
      <c r="A153" s="594"/>
      <c r="B153" s="663"/>
      <c r="C153" s="594"/>
      <c r="D153" s="594"/>
      <c r="E153" s="594"/>
      <c r="F153" s="594"/>
      <c r="G153" s="594"/>
      <c r="H153" s="594"/>
      <c r="I153" s="594"/>
      <c r="J153" s="594"/>
      <c r="K153" s="594"/>
      <c r="L153" s="594"/>
      <c r="M153" s="594"/>
      <c r="N153" s="594"/>
      <c r="O153" s="594"/>
      <c r="P153" s="594"/>
      <c r="Q153" s="594"/>
      <c r="R153" s="230"/>
      <c r="S153" s="230"/>
      <c r="T153" s="230"/>
    </row>
    <row r="154" spans="1:20" s="440" customFormat="1" ht="15" customHeight="1" x14ac:dyDescent="0.2">
      <c r="A154" s="781" t="s">
        <v>230</v>
      </c>
      <c r="B154" s="781"/>
      <c r="C154" s="781"/>
      <c r="D154" s="781"/>
      <c r="E154" s="781"/>
      <c r="F154" s="781"/>
      <c r="G154" s="781"/>
      <c r="H154" s="781"/>
      <c r="I154" s="781"/>
      <c r="J154" s="781"/>
      <c r="K154" s="781"/>
      <c r="L154" s="781"/>
      <c r="M154" s="781"/>
      <c r="N154" s="781"/>
      <c r="O154" s="781"/>
      <c r="P154" s="781"/>
      <c r="Q154" s="781"/>
      <c r="R154" s="439"/>
      <c r="S154" s="439"/>
      <c r="T154" s="439"/>
    </row>
    <row r="155" spans="1:20" s="440" customFormat="1" ht="15" customHeight="1" x14ac:dyDescent="0.2">
      <c r="A155" s="781"/>
      <c r="B155" s="781"/>
      <c r="C155" s="781"/>
      <c r="D155" s="781"/>
      <c r="E155" s="781"/>
      <c r="F155" s="781"/>
      <c r="G155" s="781"/>
      <c r="H155" s="781"/>
      <c r="I155" s="781"/>
      <c r="J155" s="781"/>
      <c r="K155" s="781"/>
      <c r="L155" s="781"/>
      <c r="M155" s="781"/>
      <c r="N155" s="781"/>
      <c r="O155" s="781"/>
      <c r="P155" s="781"/>
      <c r="Q155" s="781"/>
      <c r="R155" s="439"/>
      <c r="S155" s="439"/>
      <c r="T155" s="439"/>
    </row>
    <row r="156" spans="1:20" s="381" customFormat="1" ht="15" customHeight="1" x14ac:dyDescent="0.25">
      <c r="A156" s="781"/>
      <c r="B156" s="781"/>
      <c r="C156" s="781"/>
      <c r="D156" s="781"/>
      <c r="E156" s="781"/>
      <c r="F156" s="781"/>
      <c r="G156" s="781"/>
      <c r="H156" s="781"/>
      <c r="I156" s="781"/>
      <c r="J156" s="781"/>
      <c r="K156" s="781"/>
      <c r="L156" s="781"/>
      <c r="M156" s="781"/>
      <c r="N156" s="781"/>
      <c r="O156" s="781"/>
      <c r="P156" s="781"/>
      <c r="Q156" s="781"/>
      <c r="R156" s="380"/>
      <c r="S156" s="380"/>
      <c r="T156" s="380"/>
    </row>
    <row r="157" spans="1:20" s="381" customFormat="1" ht="15" customHeight="1" x14ac:dyDescent="0.25">
      <c r="A157" s="594"/>
      <c r="B157" s="663"/>
      <c r="C157" s="594"/>
      <c r="D157" s="594"/>
      <c r="E157" s="594"/>
      <c r="F157" s="594"/>
      <c r="G157" s="594"/>
      <c r="H157" s="594"/>
      <c r="I157" s="594"/>
      <c r="J157" s="594"/>
      <c r="K157" s="594"/>
      <c r="L157" s="594"/>
      <c r="M157" s="594"/>
      <c r="N157" s="594"/>
      <c r="O157" s="594"/>
      <c r="P157" s="594"/>
      <c r="Q157" s="594"/>
      <c r="R157" s="380"/>
      <c r="S157" s="380"/>
      <c r="T157" s="380"/>
    </row>
    <row r="158" spans="1:20" s="381" customFormat="1" ht="15" customHeight="1" x14ac:dyDescent="0.25">
      <c r="A158" s="780" t="s">
        <v>263</v>
      </c>
      <c r="B158" s="780"/>
      <c r="C158" s="780"/>
      <c r="D158" s="780"/>
      <c r="E158" s="780"/>
      <c r="F158" s="780"/>
      <c r="G158" s="780"/>
      <c r="H158" s="780"/>
      <c r="I158" s="780"/>
      <c r="J158" s="780"/>
      <c r="K158" s="780"/>
      <c r="L158" s="780"/>
      <c r="M158" s="780"/>
      <c r="N158" s="780"/>
      <c r="O158" s="780"/>
      <c r="P158" s="780"/>
      <c r="Q158" s="780"/>
      <c r="R158" s="380"/>
      <c r="S158" s="380"/>
      <c r="T158" s="380"/>
    </row>
    <row r="159" spans="1:20" s="381" customFormat="1" ht="15" customHeight="1" x14ac:dyDescent="0.25">
      <c r="A159" s="593"/>
      <c r="B159" s="663"/>
      <c r="C159" s="593"/>
      <c r="D159" s="593"/>
      <c r="E159" s="593"/>
      <c r="F159" s="593"/>
      <c r="G159" s="593"/>
      <c r="H159" s="593"/>
      <c r="I159" s="593"/>
      <c r="J159" s="593"/>
      <c r="K159" s="593"/>
      <c r="L159" s="593"/>
      <c r="M159" s="593"/>
      <c r="N159" s="593"/>
      <c r="O159" s="593"/>
      <c r="P159" s="593"/>
      <c r="Q159" s="593"/>
      <c r="R159" s="380"/>
      <c r="S159" s="380"/>
      <c r="T159" s="380"/>
    </row>
    <row r="160" spans="1:20" s="438" customFormat="1" ht="15" customHeight="1" x14ac:dyDescent="0.2">
      <c r="A160" s="781" t="s">
        <v>280</v>
      </c>
      <c r="B160" s="781"/>
      <c r="C160" s="781"/>
      <c r="D160" s="781"/>
      <c r="E160" s="781"/>
      <c r="F160" s="781"/>
      <c r="G160" s="781"/>
      <c r="H160" s="781"/>
      <c r="I160" s="781"/>
      <c r="J160" s="781"/>
      <c r="K160" s="781"/>
      <c r="L160" s="781"/>
      <c r="M160" s="781"/>
      <c r="N160" s="781"/>
      <c r="O160" s="781"/>
      <c r="P160" s="781"/>
      <c r="Q160" s="781"/>
      <c r="R160" s="437"/>
      <c r="S160" s="437"/>
      <c r="T160" s="437"/>
    </row>
    <row r="161" spans="1:20" s="438" customFormat="1" ht="15" customHeight="1" x14ac:dyDescent="0.2">
      <c r="A161" s="594"/>
      <c r="B161" s="663"/>
      <c r="C161" s="594"/>
      <c r="D161" s="594"/>
      <c r="E161" s="594"/>
      <c r="F161" s="594"/>
      <c r="G161" s="594"/>
      <c r="H161" s="594"/>
      <c r="I161" s="594"/>
      <c r="J161" s="594"/>
      <c r="K161" s="594"/>
      <c r="L161" s="594"/>
      <c r="M161" s="594"/>
      <c r="N161" s="594"/>
      <c r="O161" s="594"/>
      <c r="P161" s="594"/>
      <c r="Q161" s="594"/>
      <c r="R161" s="437"/>
      <c r="S161" s="437"/>
      <c r="T161" s="437"/>
    </row>
    <row r="162" spans="1:20" s="438" customFormat="1" ht="61.5" customHeight="1" x14ac:dyDescent="0.2">
      <c r="A162" s="782" t="s">
        <v>317</v>
      </c>
      <c r="B162" s="783"/>
      <c r="C162" s="783"/>
      <c r="D162" s="783"/>
      <c r="E162" s="783"/>
      <c r="F162" s="783"/>
      <c r="G162" s="783"/>
      <c r="H162" s="783"/>
      <c r="I162" s="783"/>
      <c r="J162" s="783"/>
      <c r="K162" s="783"/>
      <c r="L162" s="783"/>
      <c r="M162" s="783"/>
      <c r="N162" s="783"/>
      <c r="O162" s="783"/>
      <c r="P162" s="783"/>
      <c r="Q162" s="783"/>
      <c r="R162" s="437"/>
      <c r="S162" s="437"/>
      <c r="T162" s="437"/>
    </row>
    <row r="163" spans="1:20" s="438" customFormat="1" ht="15" customHeight="1" x14ac:dyDescent="0.2">
      <c r="A163" s="595"/>
      <c r="B163" s="664"/>
      <c r="C163" s="596"/>
      <c r="D163" s="596"/>
      <c r="E163" s="596"/>
      <c r="F163" s="596"/>
      <c r="G163" s="596"/>
      <c r="H163" s="596"/>
      <c r="I163" s="596"/>
      <c r="J163" s="596"/>
      <c r="K163" s="596"/>
      <c r="L163" s="596"/>
      <c r="M163" s="596"/>
      <c r="N163" s="596"/>
      <c r="O163" s="596"/>
      <c r="P163" s="596"/>
      <c r="Q163" s="596"/>
      <c r="R163" s="437"/>
      <c r="S163" s="437"/>
      <c r="T163" s="437"/>
    </row>
    <row r="164" spans="1:20" s="381" customFormat="1" ht="15" customHeight="1" x14ac:dyDescent="0.25">
      <c r="A164" s="779"/>
      <c r="B164" s="779"/>
      <c r="C164" s="779"/>
      <c r="D164" s="779"/>
      <c r="E164" s="779"/>
      <c r="F164" s="779"/>
      <c r="G164" s="779"/>
      <c r="H164" s="779"/>
      <c r="I164" s="779"/>
      <c r="J164" s="779"/>
      <c r="K164" s="779"/>
      <c r="L164" s="779"/>
      <c r="M164" s="779"/>
      <c r="N164" s="779"/>
      <c r="O164" s="779"/>
      <c r="P164" s="779"/>
      <c r="Q164" s="779"/>
      <c r="R164" s="380"/>
      <c r="S164" s="380"/>
      <c r="T164" s="380"/>
    </row>
    <row r="165" spans="1:20" s="381" customFormat="1" ht="15" customHeight="1" x14ac:dyDescent="0.25">
      <c r="A165" s="779"/>
      <c r="B165" s="779"/>
      <c r="C165" s="779"/>
      <c r="D165" s="779"/>
      <c r="E165" s="779"/>
      <c r="F165" s="779"/>
      <c r="G165" s="779"/>
      <c r="H165" s="779"/>
      <c r="I165" s="779"/>
      <c r="J165" s="779"/>
      <c r="K165" s="779"/>
      <c r="L165" s="779"/>
      <c r="M165" s="779"/>
      <c r="N165" s="779"/>
      <c r="O165" s="779"/>
      <c r="P165" s="779"/>
      <c r="Q165" s="779"/>
      <c r="R165" s="380"/>
      <c r="S165" s="380"/>
      <c r="T165" s="380"/>
    </row>
    <row r="166" spans="1:20" s="381" customFormat="1" ht="15" customHeight="1" x14ac:dyDescent="0.25">
      <c r="A166" s="779"/>
      <c r="B166" s="779"/>
      <c r="C166" s="779"/>
      <c r="D166" s="779"/>
      <c r="E166" s="779"/>
      <c r="F166" s="779"/>
      <c r="G166" s="779"/>
      <c r="H166" s="779"/>
      <c r="I166" s="779"/>
      <c r="J166" s="779"/>
      <c r="K166" s="779"/>
      <c r="L166" s="779"/>
      <c r="M166" s="779"/>
      <c r="N166" s="779"/>
      <c r="O166" s="779"/>
      <c r="P166" s="779"/>
      <c r="Q166" s="779"/>
      <c r="R166" s="380"/>
      <c r="S166" s="380"/>
      <c r="T166" s="380"/>
    </row>
    <row r="167" spans="1:20" s="340" customFormat="1" ht="15" customHeight="1" x14ac:dyDescent="0.25">
      <c r="A167" s="779"/>
      <c r="B167" s="779"/>
      <c r="C167" s="779"/>
      <c r="D167" s="779"/>
      <c r="E167" s="779"/>
      <c r="F167" s="779"/>
      <c r="G167" s="779"/>
      <c r="H167" s="779"/>
      <c r="I167" s="779"/>
      <c r="J167" s="779"/>
      <c r="K167" s="779"/>
      <c r="L167" s="779"/>
      <c r="M167" s="779"/>
      <c r="N167" s="779"/>
      <c r="O167" s="779"/>
      <c r="P167" s="779"/>
      <c r="Q167" s="779"/>
      <c r="R167" s="230"/>
      <c r="S167" s="230"/>
      <c r="T167" s="230"/>
    </row>
    <row r="168" spans="1:20" s="340" customFormat="1" ht="15" customHeight="1" x14ac:dyDescent="0.25">
      <c r="A168" s="779"/>
      <c r="B168" s="779"/>
      <c r="C168" s="779"/>
      <c r="D168" s="779"/>
      <c r="E168" s="779"/>
      <c r="F168" s="779"/>
      <c r="G168" s="779"/>
      <c r="H168" s="779"/>
      <c r="I168" s="779"/>
      <c r="J168" s="779"/>
      <c r="K168" s="779"/>
      <c r="L168" s="779"/>
      <c r="M168" s="779"/>
      <c r="N168" s="779"/>
      <c r="O168" s="779"/>
      <c r="P168" s="779"/>
      <c r="Q168" s="779"/>
      <c r="R168" s="230"/>
      <c r="S168" s="230"/>
      <c r="T168" s="230"/>
    </row>
    <row r="169" spans="1:20" s="340" customFormat="1" ht="4.5" customHeight="1" x14ac:dyDescent="0.25">
      <c r="A169" s="779"/>
      <c r="B169" s="779"/>
      <c r="C169" s="779"/>
      <c r="D169" s="779"/>
      <c r="E169" s="779"/>
      <c r="F169" s="779"/>
      <c r="G169" s="779"/>
      <c r="H169" s="779"/>
      <c r="I169" s="779"/>
      <c r="J169" s="779"/>
      <c r="K169" s="779"/>
      <c r="L169" s="779"/>
      <c r="M169" s="779"/>
      <c r="N169" s="779"/>
      <c r="O169" s="779"/>
      <c r="P169" s="779"/>
      <c r="Q169" s="779"/>
      <c r="R169" s="230"/>
      <c r="S169" s="230"/>
      <c r="T169" s="230"/>
    </row>
    <row r="170" spans="1:20" s="340" customFormat="1" x14ac:dyDescent="0.25">
      <c r="A170" s="432"/>
      <c r="B170" s="669"/>
      <c r="C170" s="432"/>
      <c r="D170" s="432"/>
      <c r="E170" s="494"/>
      <c r="F170" s="494"/>
      <c r="G170" s="494"/>
      <c r="H170" s="494"/>
      <c r="I170" s="494"/>
      <c r="J170" s="494"/>
      <c r="K170" s="494"/>
      <c r="L170" s="494"/>
      <c r="M170" s="433"/>
      <c r="N170" s="432"/>
      <c r="O170" s="433"/>
      <c r="P170" s="432"/>
      <c r="Q170" s="434"/>
      <c r="R170" s="230"/>
      <c r="S170" s="230"/>
      <c r="T170" s="230"/>
    </row>
    <row r="171" spans="1:20" s="340" customFormat="1" x14ac:dyDescent="0.25">
      <c r="A171" s="432"/>
      <c r="B171" s="669"/>
      <c r="C171" s="432"/>
      <c r="D171" s="432"/>
      <c r="E171" s="494"/>
      <c r="F171" s="494"/>
      <c r="G171" s="494"/>
      <c r="H171" s="494"/>
      <c r="I171" s="494"/>
      <c r="J171" s="494"/>
      <c r="K171" s="494"/>
      <c r="L171" s="494"/>
      <c r="M171" s="433"/>
      <c r="N171" s="432"/>
      <c r="O171" s="433"/>
      <c r="P171" s="432"/>
      <c r="Q171" s="434"/>
      <c r="R171" s="230"/>
      <c r="S171" s="230"/>
      <c r="T171" s="230"/>
    </row>
    <row r="172" spans="1:20" s="340" customFormat="1" x14ac:dyDescent="0.25">
      <c r="A172" s="432"/>
      <c r="B172" s="669"/>
      <c r="C172" s="432"/>
      <c r="D172" s="432"/>
      <c r="E172" s="494"/>
      <c r="F172" s="494"/>
      <c r="G172" s="494"/>
      <c r="H172" s="494"/>
      <c r="I172" s="494"/>
      <c r="J172" s="494"/>
      <c r="K172" s="494"/>
      <c r="L172" s="494"/>
      <c r="M172" s="433"/>
      <c r="N172" s="432"/>
      <c r="O172" s="433"/>
      <c r="P172" s="432"/>
      <c r="Q172" s="434"/>
      <c r="R172" s="230"/>
      <c r="S172" s="230"/>
      <c r="T172" s="230"/>
    </row>
    <row r="173" spans="1:20" s="340" customFormat="1" x14ac:dyDescent="0.25">
      <c r="A173" s="432"/>
      <c r="B173" s="669"/>
      <c r="C173" s="432"/>
      <c r="D173" s="432"/>
      <c r="E173" s="494"/>
      <c r="F173" s="494"/>
      <c r="G173" s="494"/>
      <c r="H173" s="494"/>
      <c r="I173" s="494"/>
      <c r="J173" s="494"/>
      <c r="K173" s="494"/>
      <c r="L173" s="494"/>
      <c r="M173" s="433"/>
      <c r="N173" s="432"/>
      <c r="O173" s="433"/>
      <c r="P173" s="432"/>
      <c r="Q173" s="434"/>
      <c r="R173" s="230"/>
      <c r="S173" s="230"/>
      <c r="T173" s="230"/>
    </row>
    <row r="174" spans="1:20" s="340" customFormat="1" x14ac:dyDescent="0.25">
      <c r="A174" s="432"/>
      <c r="B174" s="669"/>
      <c r="C174" s="432"/>
      <c r="D174" s="432"/>
      <c r="E174" s="494"/>
      <c r="F174" s="494"/>
      <c r="G174" s="494"/>
      <c r="H174" s="494"/>
      <c r="I174" s="494"/>
      <c r="J174" s="494"/>
      <c r="K174" s="494"/>
      <c r="L174" s="494"/>
      <c r="M174" s="433"/>
      <c r="N174" s="432"/>
      <c r="O174" s="433"/>
      <c r="P174" s="432"/>
      <c r="Q174" s="434"/>
      <c r="R174" s="230"/>
      <c r="S174" s="230"/>
      <c r="T174" s="230"/>
    </row>
    <row r="175" spans="1:20" s="340" customFormat="1" x14ac:dyDescent="0.25">
      <c r="A175" s="432"/>
      <c r="B175" s="669"/>
      <c r="C175" s="432"/>
      <c r="D175" s="432"/>
      <c r="E175" s="494"/>
      <c r="F175" s="494"/>
      <c r="G175" s="494"/>
      <c r="H175" s="494"/>
      <c r="I175" s="494"/>
      <c r="J175" s="494"/>
      <c r="K175" s="494"/>
      <c r="L175" s="494"/>
      <c r="M175" s="433"/>
      <c r="N175" s="432"/>
      <c r="O175" s="433"/>
      <c r="P175" s="432"/>
      <c r="Q175" s="434"/>
      <c r="R175" s="230"/>
      <c r="S175" s="230"/>
      <c r="T175" s="230"/>
    </row>
    <row r="176" spans="1:20" s="340" customFormat="1" x14ac:dyDescent="0.25">
      <c r="A176" s="432"/>
      <c r="B176" s="669"/>
      <c r="C176" s="432"/>
      <c r="D176" s="432"/>
      <c r="E176" s="494"/>
      <c r="F176" s="494"/>
      <c r="G176" s="494"/>
      <c r="H176" s="494"/>
      <c r="I176" s="494"/>
      <c r="J176" s="494"/>
      <c r="K176" s="494"/>
      <c r="L176" s="494"/>
      <c r="M176" s="433"/>
      <c r="N176" s="432"/>
      <c r="O176" s="433"/>
      <c r="P176" s="432"/>
      <c r="Q176" s="434"/>
      <c r="R176" s="230"/>
      <c r="S176" s="230"/>
      <c r="T176" s="230"/>
    </row>
    <row r="177" spans="1:20" s="340" customFormat="1" x14ac:dyDescent="0.25">
      <c r="A177" s="432"/>
      <c r="B177" s="669"/>
      <c r="C177" s="432"/>
      <c r="D177" s="432"/>
      <c r="E177" s="494"/>
      <c r="F177" s="494"/>
      <c r="G177" s="494"/>
      <c r="H177" s="494"/>
      <c r="I177" s="494"/>
      <c r="J177" s="494"/>
      <c r="K177" s="494"/>
      <c r="L177" s="494"/>
      <c r="M177" s="433"/>
      <c r="N177" s="432"/>
      <c r="O177" s="433"/>
      <c r="P177" s="432"/>
      <c r="Q177" s="434"/>
      <c r="R177" s="230"/>
      <c r="S177" s="230"/>
      <c r="T177" s="230"/>
    </row>
    <row r="178" spans="1:20" s="340" customFormat="1" x14ac:dyDescent="0.25">
      <c r="A178" s="432"/>
      <c r="B178" s="669"/>
      <c r="C178" s="432"/>
      <c r="D178" s="432"/>
      <c r="E178" s="494"/>
      <c r="F178" s="494"/>
      <c r="G178" s="494"/>
      <c r="H178" s="494"/>
      <c r="I178" s="494"/>
      <c r="J178" s="494"/>
      <c r="K178" s="494"/>
      <c r="L178" s="494"/>
      <c r="M178" s="433"/>
      <c r="N178" s="432"/>
      <c r="O178" s="433"/>
      <c r="P178" s="432"/>
      <c r="Q178" s="434"/>
      <c r="R178" s="230"/>
      <c r="S178" s="230"/>
      <c r="T178" s="230"/>
    </row>
    <row r="179" spans="1:20" s="340" customFormat="1" x14ac:dyDescent="0.25">
      <c r="A179" s="432"/>
      <c r="B179" s="669"/>
      <c r="C179" s="432"/>
      <c r="D179" s="432"/>
      <c r="E179" s="494"/>
      <c r="F179" s="494"/>
      <c r="G179" s="494"/>
      <c r="H179" s="494"/>
      <c r="I179" s="494"/>
      <c r="J179" s="494"/>
      <c r="K179" s="494"/>
      <c r="L179" s="494"/>
      <c r="M179" s="433"/>
      <c r="N179" s="432"/>
      <c r="O179" s="433"/>
      <c r="P179" s="432"/>
      <c r="Q179" s="434"/>
      <c r="R179" s="230"/>
      <c r="S179" s="230"/>
      <c r="T179" s="230"/>
    </row>
    <row r="180" spans="1:20" s="340" customFormat="1" x14ac:dyDescent="0.25">
      <c r="A180" s="432"/>
      <c r="B180" s="669"/>
      <c r="C180" s="432"/>
      <c r="D180" s="432"/>
      <c r="E180" s="494"/>
      <c r="F180" s="494"/>
      <c r="G180" s="494"/>
      <c r="H180" s="494"/>
      <c r="I180" s="494"/>
      <c r="J180" s="494"/>
      <c r="K180" s="494"/>
      <c r="L180" s="494"/>
      <c r="M180" s="433"/>
      <c r="N180" s="432"/>
      <c r="O180" s="433"/>
      <c r="P180" s="432"/>
      <c r="Q180" s="434"/>
      <c r="R180" s="230"/>
      <c r="S180" s="230"/>
      <c r="T180" s="230"/>
    </row>
    <row r="181" spans="1:20" s="340" customFormat="1" x14ac:dyDescent="0.25">
      <c r="A181" s="432"/>
      <c r="B181" s="669"/>
      <c r="C181" s="432"/>
      <c r="D181" s="432"/>
      <c r="E181" s="494"/>
      <c r="F181" s="494"/>
      <c r="G181" s="494"/>
      <c r="H181" s="494"/>
      <c r="I181" s="494"/>
      <c r="J181" s="494"/>
      <c r="K181" s="494"/>
      <c r="L181" s="494"/>
      <c r="M181" s="433"/>
      <c r="N181" s="432"/>
      <c r="O181" s="433"/>
      <c r="P181" s="432"/>
      <c r="Q181" s="434"/>
      <c r="R181" s="230"/>
      <c r="S181" s="230"/>
      <c r="T181" s="230"/>
    </row>
    <row r="182" spans="1:20" s="340" customFormat="1" x14ac:dyDescent="0.25">
      <c r="A182" s="432"/>
      <c r="B182" s="669"/>
      <c r="C182" s="432"/>
      <c r="D182" s="432"/>
      <c r="E182" s="494"/>
      <c r="F182" s="494"/>
      <c r="G182" s="494"/>
      <c r="H182" s="494"/>
      <c r="I182" s="494"/>
      <c r="J182" s="494"/>
      <c r="K182" s="494"/>
      <c r="L182" s="494"/>
      <c r="M182" s="433"/>
      <c r="N182" s="432"/>
      <c r="O182" s="433"/>
      <c r="P182" s="432"/>
      <c r="Q182" s="434"/>
      <c r="R182" s="230"/>
      <c r="S182" s="230"/>
      <c r="T182" s="230"/>
    </row>
    <row r="183" spans="1:20" s="340" customFormat="1" x14ac:dyDescent="0.25">
      <c r="A183" s="432"/>
      <c r="B183" s="669"/>
      <c r="C183" s="432"/>
      <c r="D183" s="432"/>
      <c r="E183" s="494"/>
      <c r="F183" s="494"/>
      <c r="G183" s="494"/>
      <c r="H183" s="494"/>
      <c r="I183" s="494"/>
      <c r="J183" s="494"/>
      <c r="K183" s="494"/>
      <c r="L183" s="494"/>
      <c r="M183" s="433"/>
      <c r="N183" s="432"/>
      <c r="O183" s="433"/>
      <c r="P183" s="432"/>
      <c r="Q183" s="434"/>
      <c r="R183" s="230"/>
      <c r="S183" s="230"/>
      <c r="T183" s="230"/>
    </row>
    <row r="184" spans="1:20" s="340" customFormat="1" x14ac:dyDescent="0.25">
      <c r="A184" s="432"/>
      <c r="B184" s="669"/>
      <c r="C184" s="432"/>
      <c r="D184" s="432"/>
      <c r="E184" s="494"/>
      <c r="F184" s="494"/>
      <c r="G184" s="494"/>
      <c r="H184" s="494"/>
      <c r="I184" s="494"/>
      <c r="J184" s="494"/>
      <c r="K184" s="494"/>
      <c r="L184" s="494"/>
      <c r="M184" s="433"/>
      <c r="N184" s="432"/>
      <c r="O184" s="433"/>
      <c r="P184" s="432"/>
      <c r="Q184" s="434"/>
      <c r="R184" s="230"/>
      <c r="S184" s="230"/>
      <c r="T184" s="230"/>
    </row>
    <row r="185" spans="1:20" s="340" customFormat="1" x14ac:dyDescent="0.25">
      <c r="A185" s="288"/>
      <c r="B185" s="667"/>
      <c r="C185" s="288"/>
      <c r="D185" s="288"/>
      <c r="E185" s="495"/>
      <c r="F185" s="495"/>
      <c r="G185" s="495"/>
      <c r="H185" s="495"/>
      <c r="I185" s="495"/>
      <c r="J185" s="495"/>
      <c r="K185" s="495"/>
      <c r="L185" s="495"/>
      <c r="M185" s="435"/>
      <c r="N185" s="288"/>
      <c r="O185" s="435"/>
      <c r="P185" s="288"/>
      <c r="Q185" s="436"/>
      <c r="R185" s="230"/>
      <c r="S185" s="230"/>
      <c r="T185" s="230"/>
    </row>
    <row r="186" spans="1:20" s="340" customFormat="1" x14ac:dyDescent="0.25">
      <c r="A186" s="230"/>
      <c r="B186" s="249"/>
      <c r="C186" s="230"/>
      <c r="D186" s="230"/>
      <c r="E186" s="490"/>
      <c r="F186" s="490"/>
      <c r="G186" s="490"/>
      <c r="H186" s="490"/>
      <c r="I186" s="490"/>
      <c r="J186" s="490"/>
      <c r="K186" s="490"/>
      <c r="L186" s="490"/>
      <c r="N186" s="230"/>
      <c r="P186" s="230"/>
      <c r="Q186" s="343"/>
      <c r="R186" s="230"/>
      <c r="S186" s="230"/>
      <c r="T186" s="230"/>
    </row>
    <row r="187" spans="1:20" s="340" customFormat="1" x14ac:dyDescent="0.25">
      <c r="A187" s="230"/>
      <c r="B187" s="249"/>
      <c r="C187" s="230"/>
      <c r="D187" s="230"/>
      <c r="E187" s="490"/>
      <c r="F187" s="490"/>
      <c r="G187" s="490"/>
      <c r="H187" s="490"/>
      <c r="I187" s="490"/>
      <c r="J187" s="490"/>
      <c r="K187" s="490"/>
      <c r="L187" s="490"/>
      <c r="N187" s="230"/>
      <c r="P187" s="230"/>
      <c r="Q187" s="343"/>
      <c r="R187" s="230"/>
      <c r="S187" s="230"/>
      <c r="T187" s="230"/>
    </row>
    <row r="188" spans="1:20" s="340" customFormat="1" x14ac:dyDescent="0.25">
      <c r="A188" s="230"/>
      <c r="B188" s="249"/>
      <c r="C188" s="230"/>
      <c r="D188" s="230"/>
      <c r="E188" s="490"/>
      <c r="F188" s="490"/>
      <c r="G188" s="490"/>
      <c r="H188" s="490"/>
      <c r="I188" s="490"/>
      <c r="J188" s="490"/>
      <c r="K188" s="490"/>
      <c r="L188" s="490"/>
      <c r="N188" s="230"/>
      <c r="P188" s="230"/>
      <c r="Q188" s="343"/>
      <c r="R188" s="230"/>
      <c r="S188" s="230"/>
      <c r="T188" s="230"/>
    </row>
    <row r="189" spans="1:20" s="340" customFormat="1" x14ac:dyDescent="0.25">
      <c r="A189" s="230"/>
      <c r="B189" s="249"/>
      <c r="C189" s="230"/>
      <c r="D189" s="230"/>
      <c r="E189" s="490"/>
      <c r="F189" s="490"/>
      <c r="G189" s="490"/>
      <c r="H189" s="490"/>
      <c r="I189" s="490"/>
      <c r="J189" s="490"/>
      <c r="K189" s="490"/>
      <c r="L189" s="490"/>
      <c r="N189" s="230"/>
      <c r="P189" s="230"/>
      <c r="Q189" s="343"/>
      <c r="R189" s="230"/>
      <c r="S189" s="230"/>
      <c r="T189" s="230"/>
    </row>
    <row r="190" spans="1:20" s="340" customFormat="1" x14ac:dyDescent="0.25">
      <c r="A190" s="230"/>
      <c r="B190" s="249"/>
      <c r="C190" s="230"/>
      <c r="D190" s="230"/>
      <c r="E190" s="490"/>
      <c r="F190" s="490"/>
      <c r="G190" s="490"/>
      <c r="H190" s="490"/>
      <c r="I190" s="490"/>
      <c r="J190" s="490"/>
      <c r="K190" s="490"/>
      <c r="L190" s="490"/>
      <c r="N190" s="230"/>
      <c r="P190" s="230"/>
      <c r="Q190" s="343"/>
      <c r="R190" s="230"/>
      <c r="S190" s="230"/>
      <c r="T190" s="230"/>
    </row>
    <row r="191" spans="1:20" s="340" customFormat="1" x14ac:dyDescent="0.25">
      <c r="A191" s="230"/>
      <c r="B191" s="249"/>
      <c r="C191" s="230"/>
      <c r="D191" s="230"/>
      <c r="E191" s="490"/>
      <c r="F191" s="490"/>
      <c r="G191" s="490"/>
      <c r="H191" s="490"/>
      <c r="I191" s="490"/>
      <c r="J191" s="490"/>
      <c r="K191" s="490"/>
      <c r="L191" s="490"/>
      <c r="N191" s="230"/>
      <c r="P191" s="230"/>
      <c r="Q191" s="343"/>
      <c r="R191" s="230"/>
      <c r="S191" s="230"/>
      <c r="T191" s="230"/>
    </row>
    <row r="192" spans="1:20" s="340" customFormat="1" x14ac:dyDescent="0.25">
      <c r="A192" s="230"/>
      <c r="B192" s="249"/>
      <c r="C192" s="230"/>
      <c r="D192" s="230"/>
      <c r="E192" s="490"/>
      <c r="F192" s="490"/>
      <c r="G192" s="490"/>
      <c r="H192" s="490"/>
      <c r="I192" s="490"/>
      <c r="J192" s="490"/>
      <c r="K192" s="490"/>
      <c r="L192" s="490"/>
      <c r="N192" s="230"/>
      <c r="P192" s="230"/>
      <c r="Q192" s="343"/>
      <c r="R192" s="230"/>
      <c r="S192" s="230"/>
      <c r="T192" s="230"/>
    </row>
    <row r="193" spans="1:20" s="340" customFormat="1" x14ac:dyDescent="0.25">
      <c r="A193" s="230"/>
      <c r="B193" s="249"/>
      <c r="C193" s="230"/>
      <c r="D193" s="230"/>
      <c r="E193" s="490"/>
      <c r="F193" s="490"/>
      <c r="G193" s="490"/>
      <c r="H193" s="490"/>
      <c r="I193" s="490"/>
      <c r="J193" s="490"/>
      <c r="K193" s="490"/>
      <c r="L193" s="490"/>
      <c r="N193" s="230"/>
      <c r="P193" s="230"/>
      <c r="Q193" s="343"/>
      <c r="R193" s="230"/>
      <c r="S193" s="230"/>
      <c r="T193" s="230"/>
    </row>
    <row r="194" spans="1:20" s="340" customFormat="1" x14ac:dyDescent="0.25">
      <c r="A194" s="230"/>
      <c r="B194" s="249"/>
      <c r="C194" s="230"/>
      <c r="D194" s="230"/>
      <c r="E194" s="490"/>
      <c r="F194" s="490"/>
      <c r="G194" s="490"/>
      <c r="H194" s="490"/>
      <c r="I194" s="490"/>
      <c r="J194" s="490"/>
      <c r="K194" s="490"/>
      <c r="L194" s="490"/>
      <c r="N194" s="230"/>
      <c r="P194" s="230"/>
      <c r="Q194" s="343"/>
      <c r="R194" s="230"/>
      <c r="S194" s="230"/>
      <c r="T194" s="230"/>
    </row>
    <row r="195" spans="1:20" s="340" customFormat="1" x14ac:dyDescent="0.25">
      <c r="A195" s="230"/>
      <c r="B195" s="249"/>
      <c r="C195" s="230"/>
      <c r="D195" s="230"/>
      <c r="E195" s="490"/>
      <c r="F195" s="490"/>
      <c r="G195" s="490"/>
      <c r="H195" s="490"/>
      <c r="I195" s="490"/>
      <c r="J195" s="490"/>
      <c r="K195" s="490"/>
      <c r="L195" s="490"/>
      <c r="N195" s="230"/>
      <c r="P195" s="230"/>
      <c r="Q195" s="343"/>
      <c r="R195" s="230"/>
      <c r="S195" s="230"/>
      <c r="T195" s="230"/>
    </row>
    <row r="196" spans="1:20" s="340" customFormat="1" x14ac:dyDescent="0.25">
      <c r="A196" s="230"/>
      <c r="B196" s="249"/>
      <c r="C196" s="230"/>
      <c r="D196" s="230"/>
      <c r="E196" s="490"/>
      <c r="F196" s="490"/>
      <c r="G196" s="490"/>
      <c r="H196" s="490"/>
      <c r="I196" s="490"/>
      <c r="J196" s="490"/>
      <c r="K196" s="490"/>
      <c r="L196" s="490"/>
      <c r="N196" s="230"/>
      <c r="P196" s="230"/>
      <c r="Q196" s="343"/>
      <c r="R196" s="230"/>
      <c r="S196" s="230"/>
      <c r="T196" s="230"/>
    </row>
    <row r="197" spans="1:20" s="340" customFormat="1" x14ac:dyDescent="0.25">
      <c r="A197" s="230"/>
      <c r="B197" s="249"/>
      <c r="C197" s="230"/>
      <c r="D197" s="230"/>
      <c r="E197" s="490"/>
      <c r="F197" s="490"/>
      <c r="G197" s="490"/>
      <c r="H197" s="490"/>
      <c r="I197" s="490"/>
      <c r="J197" s="490"/>
      <c r="K197" s="490"/>
      <c r="L197" s="490"/>
      <c r="N197" s="230"/>
      <c r="P197" s="230"/>
      <c r="Q197" s="343"/>
      <c r="R197" s="230"/>
      <c r="S197" s="230"/>
      <c r="T197" s="230"/>
    </row>
    <row r="198" spans="1:20" s="340" customFormat="1" x14ac:dyDescent="0.25">
      <c r="A198" s="230"/>
      <c r="B198" s="249"/>
      <c r="C198" s="230"/>
      <c r="D198" s="230"/>
      <c r="E198" s="490"/>
      <c r="F198" s="490"/>
      <c r="G198" s="490"/>
      <c r="H198" s="490"/>
      <c r="I198" s="490"/>
      <c r="J198" s="490"/>
      <c r="K198" s="490"/>
      <c r="L198" s="490"/>
      <c r="N198" s="230"/>
      <c r="P198" s="230"/>
      <c r="Q198" s="343"/>
      <c r="R198" s="230"/>
      <c r="S198" s="230"/>
      <c r="T198" s="230"/>
    </row>
    <row r="199" spans="1:20" s="340" customFormat="1" x14ac:dyDescent="0.25">
      <c r="A199" s="230"/>
      <c r="B199" s="249"/>
      <c r="C199" s="230"/>
      <c r="D199" s="230"/>
      <c r="E199" s="490"/>
      <c r="F199" s="490"/>
      <c r="G199" s="490"/>
      <c r="H199" s="490"/>
      <c r="I199" s="490"/>
      <c r="J199" s="490"/>
      <c r="K199" s="490"/>
      <c r="L199" s="490"/>
      <c r="N199" s="230"/>
      <c r="P199" s="230"/>
      <c r="Q199" s="343"/>
      <c r="R199" s="230"/>
      <c r="S199" s="230"/>
      <c r="T199" s="230"/>
    </row>
    <row r="200" spans="1:20" s="340" customFormat="1" x14ac:dyDescent="0.25">
      <c r="A200" s="230"/>
      <c r="B200" s="249"/>
      <c r="C200" s="230"/>
      <c r="D200" s="230"/>
      <c r="E200" s="490"/>
      <c r="F200" s="490"/>
      <c r="G200" s="490"/>
      <c r="H200" s="490"/>
      <c r="I200" s="490"/>
      <c r="J200" s="490"/>
      <c r="K200" s="490"/>
      <c r="L200" s="490"/>
      <c r="N200" s="230"/>
      <c r="P200" s="230"/>
      <c r="Q200" s="343"/>
      <c r="R200" s="230"/>
      <c r="S200" s="230"/>
      <c r="T200" s="230"/>
    </row>
    <row r="201" spans="1:20" s="340" customFormat="1" x14ac:dyDescent="0.25">
      <c r="A201" s="230"/>
      <c r="B201" s="249"/>
      <c r="C201" s="230"/>
      <c r="D201" s="230"/>
      <c r="E201" s="490"/>
      <c r="F201" s="490"/>
      <c r="G201" s="490"/>
      <c r="H201" s="490"/>
      <c r="I201" s="490"/>
      <c r="J201" s="490"/>
      <c r="K201" s="490"/>
      <c r="L201" s="490"/>
      <c r="N201" s="230"/>
      <c r="P201" s="230"/>
      <c r="Q201" s="343"/>
      <c r="R201" s="230"/>
      <c r="S201" s="230"/>
      <c r="T201" s="230"/>
    </row>
    <row r="202" spans="1:20" s="340" customFormat="1" x14ac:dyDescent="0.25">
      <c r="A202" s="230"/>
      <c r="B202" s="249"/>
      <c r="C202" s="230"/>
      <c r="D202" s="230"/>
      <c r="E202" s="490"/>
      <c r="F202" s="490"/>
      <c r="G202" s="490"/>
      <c r="H202" s="490"/>
      <c r="I202" s="490"/>
      <c r="J202" s="490"/>
      <c r="K202" s="490"/>
      <c r="L202" s="490"/>
      <c r="N202" s="230"/>
      <c r="P202" s="230"/>
      <c r="Q202" s="343"/>
      <c r="R202" s="230"/>
      <c r="S202" s="230"/>
      <c r="T202" s="230"/>
    </row>
    <row r="203" spans="1:20" s="340" customFormat="1" x14ac:dyDescent="0.25">
      <c r="A203" s="230"/>
      <c r="B203" s="249"/>
      <c r="C203" s="230"/>
      <c r="D203" s="230"/>
      <c r="E203" s="490"/>
      <c r="F203" s="490"/>
      <c r="G203" s="490"/>
      <c r="H203" s="490"/>
      <c r="I203" s="490"/>
      <c r="J203" s="490"/>
      <c r="K203" s="490"/>
      <c r="L203" s="490"/>
      <c r="N203" s="230"/>
      <c r="P203" s="230"/>
      <c r="Q203" s="343"/>
      <c r="R203" s="230"/>
      <c r="S203" s="230"/>
      <c r="T203" s="230"/>
    </row>
    <row r="204" spans="1:20" s="340" customFormat="1" x14ac:dyDescent="0.25">
      <c r="A204" s="230"/>
      <c r="B204" s="249"/>
      <c r="C204" s="230"/>
      <c r="D204" s="230"/>
      <c r="E204" s="490"/>
      <c r="F204" s="490"/>
      <c r="G204" s="490"/>
      <c r="H204" s="490"/>
      <c r="I204" s="490"/>
      <c r="J204" s="490"/>
      <c r="K204" s="490"/>
      <c r="L204" s="490"/>
      <c r="N204" s="230"/>
      <c r="P204" s="230"/>
      <c r="Q204" s="343"/>
      <c r="R204" s="230"/>
      <c r="S204" s="230"/>
      <c r="T204" s="230"/>
    </row>
    <row r="205" spans="1:20" s="340" customFormat="1" x14ac:dyDescent="0.25">
      <c r="A205" s="230"/>
      <c r="B205" s="249"/>
      <c r="C205" s="230"/>
      <c r="D205" s="230"/>
      <c r="E205" s="490"/>
      <c r="F205" s="490"/>
      <c r="G205" s="490"/>
      <c r="H205" s="490"/>
      <c r="I205" s="490"/>
      <c r="J205" s="490"/>
      <c r="K205" s="490"/>
      <c r="L205" s="490"/>
      <c r="N205" s="230"/>
      <c r="P205" s="230"/>
      <c r="Q205" s="343"/>
      <c r="R205" s="230"/>
      <c r="S205" s="230"/>
      <c r="T205" s="230"/>
    </row>
    <row r="206" spans="1:20" s="340" customFormat="1" x14ac:dyDescent="0.25">
      <c r="A206" s="230"/>
      <c r="B206" s="249"/>
      <c r="C206" s="230"/>
      <c r="D206" s="230"/>
      <c r="E206" s="490"/>
      <c r="F206" s="490"/>
      <c r="G206" s="490"/>
      <c r="H206" s="490"/>
      <c r="I206" s="490"/>
      <c r="J206" s="490"/>
      <c r="K206" s="490"/>
      <c r="L206" s="490"/>
      <c r="N206" s="230"/>
      <c r="P206" s="230"/>
      <c r="Q206" s="343"/>
      <c r="R206" s="230"/>
      <c r="S206" s="230"/>
      <c r="T206" s="230"/>
    </row>
    <row r="207" spans="1:20" s="340" customFormat="1" x14ac:dyDescent="0.25">
      <c r="A207" s="230"/>
      <c r="B207" s="249"/>
      <c r="C207" s="230"/>
      <c r="D207" s="230"/>
      <c r="E207" s="490"/>
      <c r="F207" s="490"/>
      <c r="G207" s="490"/>
      <c r="H207" s="490"/>
      <c r="I207" s="490"/>
      <c r="J207" s="490"/>
      <c r="K207" s="490"/>
      <c r="L207" s="490"/>
      <c r="N207" s="230"/>
      <c r="P207" s="230"/>
      <c r="Q207" s="343"/>
      <c r="R207" s="230"/>
      <c r="S207" s="230"/>
      <c r="T207" s="230"/>
    </row>
    <row r="208" spans="1:20" s="340" customFormat="1" x14ac:dyDescent="0.25">
      <c r="A208" s="230"/>
      <c r="B208" s="249"/>
      <c r="C208" s="230"/>
      <c r="D208" s="230"/>
      <c r="E208" s="490"/>
      <c r="F208" s="490"/>
      <c r="G208" s="490"/>
      <c r="H208" s="490"/>
      <c r="I208" s="490"/>
      <c r="J208" s="490"/>
      <c r="K208" s="490"/>
      <c r="L208" s="490"/>
      <c r="N208" s="230"/>
      <c r="P208" s="230"/>
      <c r="Q208" s="343"/>
      <c r="R208" s="230"/>
      <c r="S208" s="230"/>
      <c r="T208" s="230"/>
    </row>
    <row r="209" spans="1:20" s="340" customFormat="1" x14ac:dyDescent="0.25">
      <c r="A209" s="230"/>
      <c r="B209" s="249"/>
      <c r="C209" s="230"/>
      <c r="D209" s="230"/>
      <c r="E209" s="490"/>
      <c r="F209" s="490"/>
      <c r="G209" s="490"/>
      <c r="H209" s="490"/>
      <c r="I209" s="490"/>
      <c r="J209" s="490"/>
      <c r="K209" s="490"/>
      <c r="L209" s="490"/>
      <c r="N209" s="230"/>
      <c r="P209" s="230"/>
      <c r="Q209" s="343"/>
      <c r="R209" s="230"/>
      <c r="S209" s="230"/>
      <c r="T209" s="230"/>
    </row>
    <row r="210" spans="1:20" s="340" customFormat="1" x14ac:dyDescent="0.25">
      <c r="A210" s="230"/>
      <c r="B210" s="249"/>
      <c r="C210" s="230"/>
      <c r="D210" s="230"/>
      <c r="E210" s="490"/>
      <c r="F210" s="490"/>
      <c r="G210" s="490"/>
      <c r="H210" s="490"/>
      <c r="I210" s="490"/>
      <c r="J210" s="490"/>
      <c r="K210" s="490"/>
      <c r="L210" s="490"/>
      <c r="N210" s="230"/>
      <c r="P210" s="230"/>
      <c r="Q210" s="343"/>
      <c r="R210" s="230"/>
      <c r="S210" s="230"/>
      <c r="T210" s="230"/>
    </row>
    <row r="211" spans="1:20" s="340" customFormat="1" x14ac:dyDescent="0.25">
      <c r="A211" s="230"/>
      <c r="B211" s="249"/>
      <c r="C211" s="230"/>
      <c r="D211" s="230"/>
      <c r="E211" s="490"/>
      <c r="F211" s="490"/>
      <c r="G211" s="490"/>
      <c r="H211" s="490"/>
      <c r="I211" s="490"/>
      <c r="J211" s="490"/>
      <c r="K211" s="490"/>
      <c r="L211" s="490"/>
      <c r="N211" s="230"/>
      <c r="P211" s="230"/>
      <c r="Q211" s="343"/>
      <c r="R211" s="230"/>
      <c r="S211" s="230"/>
      <c r="T211" s="230"/>
    </row>
    <row r="212" spans="1:20" s="340" customFormat="1" x14ac:dyDescent="0.25">
      <c r="A212" s="230"/>
      <c r="B212" s="249"/>
      <c r="C212" s="230"/>
      <c r="D212" s="230"/>
      <c r="E212" s="490"/>
      <c r="F212" s="490"/>
      <c r="G212" s="490"/>
      <c r="H212" s="490"/>
      <c r="I212" s="490"/>
      <c r="J212" s="490"/>
      <c r="K212" s="490"/>
      <c r="L212" s="490"/>
      <c r="N212" s="230"/>
      <c r="P212" s="230"/>
      <c r="Q212" s="343"/>
      <c r="R212" s="230"/>
      <c r="S212" s="230"/>
      <c r="T212" s="230"/>
    </row>
    <row r="213" spans="1:20" s="340" customFormat="1" x14ac:dyDescent="0.25">
      <c r="A213" s="230"/>
      <c r="B213" s="249"/>
      <c r="C213" s="230"/>
      <c r="D213" s="230"/>
      <c r="E213" s="490"/>
      <c r="F213" s="490"/>
      <c r="G213" s="490"/>
      <c r="H213" s="490"/>
      <c r="I213" s="490"/>
      <c r="J213" s="490"/>
      <c r="K213" s="490"/>
      <c r="L213" s="490"/>
      <c r="N213" s="230"/>
      <c r="P213" s="230"/>
      <c r="Q213" s="343"/>
      <c r="R213" s="230"/>
      <c r="S213" s="230"/>
      <c r="T213" s="230"/>
    </row>
    <row r="214" spans="1:20" s="340" customFormat="1" x14ac:dyDescent="0.25">
      <c r="A214" s="230"/>
      <c r="B214" s="249"/>
      <c r="C214" s="230"/>
      <c r="D214" s="230"/>
      <c r="E214" s="490"/>
      <c r="F214" s="490"/>
      <c r="G214" s="490"/>
      <c r="H214" s="490"/>
      <c r="I214" s="490"/>
      <c r="J214" s="490"/>
      <c r="K214" s="490"/>
      <c r="L214" s="490"/>
      <c r="N214" s="230"/>
      <c r="P214" s="230"/>
      <c r="Q214" s="343"/>
      <c r="R214" s="230"/>
      <c r="S214" s="230"/>
      <c r="T214" s="230"/>
    </row>
    <row r="215" spans="1:20" s="340" customFormat="1" x14ac:dyDescent="0.25">
      <c r="A215" s="230"/>
      <c r="B215" s="249"/>
      <c r="C215" s="230"/>
      <c r="D215" s="230"/>
      <c r="E215" s="490"/>
      <c r="F215" s="490"/>
      <c r="G215" s="490"/>
      <c r="H215" s="490"/>
      <c r="I215" s="490"/>
      <c r="J215" s="490"/>
      <c r="K215" s="490"/>
      <c r="L215" s="490"/>
      <c r="N215" s="230"/>
      <c r="P215" s="230"/>
      <c r="Q215" s="343"/>
      <c r="R215" s="230"/>
      <c r="S215" s="230"/>
      <c r="T215" s="230"/>
    </row>
    <row r="216" spans="1:20" s="340" customFormat="1" x14ac:dyDescent="0.25">
      <c r="A216" s="230"/>
      <c r="B216" s="249"/>
      <c r="C216" s="230"/>
      <c r="D216" s="230"/>
      <c r="E216" s="490"/>
      <c r="F216" s="490"/>
      <c r="G216" s="490"/>
      <c r="H216" s="490"/>
      <c r="I216" s="490"/>
      <c r="J216" s="490"/>
      <c r="K216" s="490"/>
      <c r="L216" s="490"/>
      <c r="N216" s="230"/>
      <c r="P216" s="230"/>
      <c r="Q216" s="343"/>
      <c r="R216" s="230"/>
      <c r="S216" s="230"/>
      <c r="T216" s="230"/>
    </row>
    <row r="217" spans="1:20" s="340" customFormat="1" x14ac:dyDescent="0.25">
      <c r="A217" s="230"/>
      <c r="B217" s="249"/>
      <c r="C217" s="230"/>
      <c r="D217" s="230"/>
      <c r="E217" s="490"/>
      <c r="F217" s="490"/>
      <c r="G217" s="490"/>
      <c r="H217" s="490"/>
      <c r="I217" s="490"/>
      <c r="J217" s="490"/>
      <c r="K217" s="490"/>
      <c r="L217" s="490"/>
      <c r="N217" s="230"/>
      <c r="P217" s="230"/>
      <c r="Q217" s="343"/>
      <c r="R217" s="230"/>
      <c r="S217" s="230"/>
      <c r="T217" s="230"/>
    </row>
    <row r="218" spans="1:20" s="340" customFormat="1" x14ac:dyDescent="0.25">
      <c r="A218" s="230"/>
      <c r="B218" s="249"/>
      <c r="C218" s="230"/>
      <c r="D218" s="230"/>
      <c r="E218" s="490"/>
      <c r="F218" s="490"/>
      <c r="G218" s="490"/>
      <c r="H218" s="490"/>
      <c r="I218" s="490"/>
      <c r="J218" s="490"/>
      <c r="K218" s="490"/>
      <c r="L218" s="490"/>
      <c r="N218" s="230"/>
      <c r="P218" s="230"/>
      <c r="Q218" s="343"/>
      <c r="R218" s="230"/>
      <c r="S218" s="230"/>
      <c r="T218" s="230"/>
    </row>
    <row r="219" spans="1:20" s="340" customFormat="1" x14ac:dyDescent="0.25">
      <c r="A219" s="230"/>
      <c r="B219" s="249"/>
      <c r="C219" s="230"/>
      <c r="D219" s="230"/>
      <c r="E219" s="490"/>
      <c r="F219" s="490"/>
      <c r="G219" s="490"/>
      <c r="H219" s="490"/>
      <c r="I219" s="490"/>
      <c r="J219" s="490"/>
      <c r="K219" s="490"/>
      <c r="L219" s="490"/>
      <c r="N219" s="230"/>
      <c r="P219" s="230"/>
      <c r="Q219" s="343"/>
      <c r="R219" s="230"/>
      <c r="S219" s="230"/>
      <c r="T219" s="230"/>
    </row>
    <row r="220" spans="1:20" s="340" customFormat="1" x14ac:dyDescent="0.25">
      <c r="A220" s="230"/>
      <c r="B220" s="249"/>
      <c r="C220" s="230"/>
      <c r="D220" s="230"/>
      <c r="E220" s="490"/>
      <c r="F220" s="490"/>
      <c r="G220" s="490"/>
      <c r="H220" s="490"/>
      <c r="I220" s="490"/>
      <c r="J220" s="490"/>
      <c r="K220" s="490"/>
      <c r="L220" s="490"/>
      <c r="N220" s="230"/>
      <c r="P220" s="230"/>
      <c r="Q220" s="343"/>
      <c r="R220" s="230"/>
      <c r="S220" s="230"/>
      <c r="T220" s="230"/>
    </row>
    <row r="221" spans="1:20" s="340" customFormat="1" x14ac:dyDescent="0.25">
      <c r="A221" s="230"/>
      <c r="B221" s="249"/>
      <c r="C221" s="230"/>
      <c r="D221" s="230"/>
      <c r="E221" s="490"/>
      <c r="F221" s="490"/>
      <c r="G221" s="490"/>
      <c r="H221" s="490"/>
      <c r="I221" s="490"/>
      <c r="J221" s="490"/>
      <c r="K221" s="490"/>
      <c r="L221" s="490"/>
      <c r="N221" s="230"/>
      <c r="P221" s="230"/>
      <c r="Q221" s="343"/>
      <c r="R221" s="230"/>
      <c r="S221" s="230"/>
      <c r="T221" s="230"/>
    </row>
    <row r="222" spans="1:20" s="340" customFormat="1" x14ac:dyDescent="0.25">
      <c r="A222" s="230"/>
      <c r="B222" s="249"/>
      <c r="C222" s="230"/>
      <c r="D222" s="230"/>
      <c r="E222" s="490"/>
      <c r="F222" s="490"/>
      <c r="G222" s="490"/>
      <c r="H222" s="490"/>
      <c r="I222" s="490"/>
      <c r="J222" s="490"/>
      <c r="K222" s="490"/>
      <c r="L222" s="490"/>
      <c r="N222" s="230"/>
      <c r="P222" s="230"/>
      <c r="Q222" s="343"/>
      <c r="R222" s="230"/>
      <c r="S222" s="230"/>
      <c r="T222" s="230"/>
    </row>
    <row r="223" spans="1:20" s="340" customFormat="1" x14ac:dyDescent="0.25">
      <c r="A223" s="230"/>
      <c r="B223" s="249"/>
      <c r="C223" s="230"/>
      <c r="D223" s="230"/>
      <c r="E223" s="490"/>
      <c r="F223" s="490"/>
      <c r="G223" s="490"/>
      <c r="H223" s="490"/>
      <c r="I223" s="490"/>
      <c r="J223" s="490"/>
      <c r="K223" s="490"/>
      <c r="L223" s="490"/>
      <c r="N223" s="230"/>
      <c r="P223" s="230"/>
      <c r="Q223" s="343"/>
      <c r="R223" s="230"/>
      <c r="S223" s="230"/>
      <c r="T223" s="230"/>
    </row>
    <row r="224" spans="1:20" s="340" customFormat="1" x14ac:dyDescent="0.25">
      <c r="A224" s="230"/>
      <c r="B224" s="249"/>
      <c r="C224" s="230"/>
      <c r="D224" s="230"/>
      <c r="E224" s="490"/>
      <c r="F224" s="490"/>
      <c r="G224" s="490"/>
      <c r="H224" s="490"/>
      <c r="I224" s="490"/>
      <c r="J224" s="490"/>
      <c r="K224" s="490"/>
      <c r="L224" s="490"/>
      <c r="N224" s="230"/>
      <c r="P224" s="230"/>
      <c r="Q224" s="343"/>
      <c r="R224" s="230"/>
      <c r="S224" s="230"/>
      <c r="T224" s="230"/>
    </row>
    <row r="225" spans="1:20" s="340" customFormat="1" x14ac:dyDescent="0.25">
      <c r="A225" s="230"/>
      <c r="B225" s="249"/>
      <c r="C225" s="230"/>
      <c r="D225" s="230"/>
      <c r="E225" s="490"/>
      <c r="F225" s="490"/>
      <c r="G225" s="490"/>
      <c r="H225" s="490"/>
      <c r="I225" s="490"/>
      <c r="J225" s="490"/>
      <c r="K225" s="490"/>
      <c r="L225" s="490"/>
      <c r="N225" s="230"/>
      <c r="P225" s="230"/>
      <c r="Q225" s="343"/>
      <c r="R225" s="230"/>
      <c r="S225" s="230"/>
      <c r="T225" s="230"/>
    </row>
    <row r="226" spans="1:20" s="340" customFormat="1" x14ac:dyDescent="0.25">
      <c r="A226" s="230"/>
      <c r="B226" s="249"/>
      <c r="C226" s="230"/>
      <c r="D226" s="230"/>
      <c r="E226" s="490"/>
      <c r="F226" s="490"/>
      <c r="G226" s="490"/>
      <c r="H226" s="490"/>
      <c r="I226" s="490"/>
      <c r="J226" s="490"/>
      <c r="K226" s="490"/>
      <c r="L226" s="490"/>
      <c r="N226" s="230"/>
      <c r="P226" s="230"/>
      <c r="Q226" s="343"/>
      <c r="R226" s="230"/>
      <c r="S226" s="230"/>
      <c r="T226" s="230"/>
    </row>
    <row r="227" spans="1:20" s="340" customFormat="1" x14ac:dyDescent="0.25">
      <c r="A227" s="230"/>
      <c r="B227" s="249"/>
      <c r="C227" s="230"/>
      <c r="D227" s="230"/>
      <c r="E227" s="490"/>
      <c r="F227" s="490"/>
      <c r="G227" s="490"/>
      <c r="H227" s="490"/>
      <c r="I227" s="490"/>
      <c r="J227" s="490"/>
      <c r="K227" s="490"/>
      <c r="L227" s="490"/>
      <c r="N227" s="230"/>
      <c r="P227" s="230"/>
      <c r="Q227" s="343"/>
      <c r="R227" s="230"/>
      <c r="S227" s="230"/>
      <c r="T227" s="230"/>
    </row>
    <row r="228" spans="1:20" s="340" customFormat="1" x14ac:dyDescent="0.25">
      <c r="A228" s="230"/>
      <c r="B228" s="249"/>
      <c r="C228" s="230"/>
      <c r="D228" s="230"/>
      <c r="E228" s="490"/>
      <c r="F228" s="490"/>
      <c r="G228" s="490"/>
      <c r="H228" s="490"/>
      <c r="I228" s="490"/>
      <c r="J228" s="490"/>
      <c r="K228" s="490"/>
      <c r="L228" s="490"/>
      <c r="N228" s="230"/>
      <c r="P228" s="230"/>
      <c r="Q228" s="343"/>
      <c r="R228" s="230"/>
      <c r="S228" s="230"/>
      <c r="T228" s="230"/>
    </row>
    <row r="229" spans="1:20" s="340" customFormat="1" x14ac:dyDescent="0.25">
      <c r="A229" s="230"/>
      <c r="B229" s="249"/>
      <c r="C229" s="230"/>
      <c r="D229" s="230"/>
      <c r="E229" s="490"/>
      <c r="F229" s="490"/>
      <c r="G229" s="490"/>
      <c r="H229" s="490"/>
      <c r="I229" s="490"/>
      <c r="J229" s="490"/>
      <c r="K229" s="490"/>
      <c r="L229" s="490"/>
      <c r="N229" s="230"/>
      <c r="P229" s="230"/>
      <c r="Q229" s="343"/>
      <c r="R229" s="230"/>
      <c r="S229" s="230"/>
      <c r="T229" s="230"/>
    </row>
    <row r="230" spans="1:20" s="340" customFormat="1" x14ac:dyDescent="0.25">
      <c r="A230" s="230"/>
      <c r="B230" s="249"/>
      <c r="C230" s="230"/>
      <c r="D230" s="230"/>
      <c r="E230" s="490"/>
      <c r="F230" s="490"/>
      <c r="G230" s="490"/>
      <c r="H230" s="490"/>
      <c r="I230" s="490"/>
      <c r="J230" s="490"/>
      <c r="K230" s="490"/>
      <c r="L230" s="490"/>
      <c r="N230" s="230"/>
      <c r="P230" s="230"/>
      <c r="Q230" s="343"/>
      <c r="R230" s="230"/>
      <c r="S230" s="230"/>
      <c r="T230" s="230"/>
    </row>
    <row r="231" spans="1:20" s="340" customFormat="1" x14ac:dyDescent="0.25">
      <c r="A231" s="230"/>
      <c r="B231" s="249"/>
      <c r="C231" s="230"/>
      <c r="D231" s="230"/>
      <c r="E231" s="490"/>
      <c r="F231" s="490"/>
      <c r="G231" s="490"/>
      <c r="H231" s="490"/>
      <c r="I231" s="490"/>
      <c r="J231" s="490"/>
      <c r="K231" s="490"/>
      <c r="L231" s="490"/>
      <c r="N231" s="230"/>
      <c r="P231" s="230"/>
      <c r="Q231" s="343"/>
      <c r="R231" s="230"/>
      <c r="S231" s="230"/>
      <c r="T231" s="230"/>
    </row>
    <row r="232" spans="1:20" s="340" customFormat="1" x14ac:dyDescent="0.25">
      <c r="A232" s="230"/>
      <c r="B232" s="249"/>
      <c r="C232" s="230"/>
      <c r="D232" s="230"/>
      <c r="E232" s="490"/>
      <c r="F232" s="490"/>
      <c r="G232" s="490"/>
      <c r="H232" s="490"/>
      <c r="I232" s="490"/>
      <c r="J232" s="490"/>
      <c r="K232" s="490"/>
      <c r="L232" s="490"/>
      <c r="N232" s="230"/>
      <c r="P232" s="230"/>
      <c r="Q232" s="343"/>
      <c r="R232" s="230"/>
      <c r="S232" s="230"/>
      <c r="T232" s="230"/>
    </row>
    <row r="233" spans="1:20" s="340" customFormat="1" x14ac:dyDescent="0.25">
      <c r="A233" s="230"/>
      <c r="B233" s="249"/>
      <c r="C233" s="230"/>
      <c r="D233" s="230"/>
      <c r="E233" s="490"/>
      <c r="F233" s="490"/>
      <c r="G233" s="490"/>
      <c r="H233" s="490"/>
      <c r="I233" s="490"/>
      <c r="J233" s="490"/>
      <c r="K233" s="490"/>
      <c r="L233" s="490"/>
      <c r="N233" s="230"/>
      <c r="P233" s="230"/>
      <c r="Q233" s="343"/>
      <c r="R233" s="230"/>
      <c r="S233" s="230"/>
      <c r="T233" s="230"/>
    </row>
    <row r="234" spans="1:20" s="340" customFormat="1" x14ac:dyDescent="0.25">
      <c r="A234" s="230"/>
      <c r="B234" s="249"/>
      <c r="C234" s="230"/>
      <c r="D234" s="230"/>
      <c r="E234" s="490"/>
      <c r="F234" s="490"/>
      <c r="G234" s="490"/>
      <c r="H234" s="490"/>
      <c r="I234" s="490"/>
      <c r="J234" s="490"/>
      <c r="K234" s="490"/>
      <c r="L234" s="490"/>
      <c r="N234" s="230"/>
      <c r="P234" s="230"/>
      <c r="Q234" s="343"/>
      <c r="R234" s="230"/>
      <c r="S234" s="230"/>
      <c r="T234" s="230"/>
    </row>
    <row r="235" spans="1:20" s="340" customFormat="1" x14ac:dyDescent="0.25">
      <c r="A235" s="230"/>
      <c r="B235" s="249"/>
      <c r="C235" s="230"/>
      <c r="D235" s="230"/>
      <c r="E235" s="490"/>
      <c r="F235" s="490"/>
      <c r="G235" s="490"/>
      <c r="H235" s="490"/>
      <c r="I235" s="490"/>
      <c r="J235" s="490"/>
      <c r="K235" s="490"/>
      <c r="L235" s="490"/>
      <c r="N235" s="230"/>
      <c r="P235" s="230"/>
      <c r="Q235" s="343"/>
      <c r="R235" s="230"/>
      <c r="S235" s="230"/>
      <c r="T235" s="230"/>
    </row>
    <row r="236" spans="1:20" s="340" customFormat="1" x14ac:dyDescent="0.25">
      <c r="A236" s="230"/>
      <c r="B236" s="249"/>
      <c r="C236" s="230"/>
      <c r="D236" s="230"/>
      <c r="E236" s="490"/>
      <c r="F236" s="490"/>
      <c r="G236" s="490"/>
      <c r="H236" s="490"/>
      <c r="I236" s="490"/>
      <c r="J236" s="490"/>
      <c r="K236" s="490"/>
      <c r="L236" s="490"/>
      <c r="N236" s="230"/>
      <c r="P236" s="230"/>
      <c r="Q236" s="343"/>
      <c r="R236" s="230"/>
      <c r="S236" s="230"/>
      <c r="T236" s="230"/>
    </row>
    <row r="237" spans="1:20" s="340" customFormat="1" x14ac:dyDescent="0.25">
      <c r="A237" s="230"/>
      <c r="B237" s="249"/>
      <c r="C237" s="230"/>
      <c r="D237" s="230"/>
      <c r="E237" s="490"/>
      <c r="F237" s="490"/>
      <c r="G237" s="490"/>
      <c r="H237" s="490"/>
      <c r="I237" s="490"/>
      <c r="J237" s="490"/>
      <c r="K237" s="490"/>
      <c r="L237" s="490"/>
      <c r="N237" s="230"/>
      <c r="P237" s="230"/>
      <c r="Q237" s="343"/>
      <c r="R237" s="230"/>
      <c r="S237" s="230"/>
      <c r="T237" s="230"/>
    </row>
    <row r="238" spans="1:20" s="340" customFormat="1" x14ac:dyDescent="0.25">
      <c r="A238" s="230"/>
      <c r="B238" s="249"/>
      <c r="C238" s="230"/>
      <c r="D238" s="230"/>
      <c r="E238" s="490"/>
      <c r="F238" s="490"/>
      <c r="G238" s="490"/>
      <c r="H238" s="490"/>
      <c r="I238" s="490"/>
      <c r="J238" s="490"/>
      <c r="K238" s="490"/>
      <c r="L238" s="490"/>
      <c r="N238" s="230"/>
      <c r="P238" s="230"/>
      <c r="Q238" s="343"/>
      <c r="R238" s="230"/>
      <c r="S238" s="230"/>
      <c r="T238" s="230"/>
    </row>
    <row r="239" spans="1:20" s="340" customFormat="1" x14ac:dyDescent="0.25">
      <c r="A239" s="230"/>
      <c r="B239" s="249"/>
      <c r="C239" s="230"/>
      <c r="D239" s="230"/>
      <c r="E239" s="490"/>
      <c r="F239" s="490"/>
      <c r="G239" s="490"/>
      <c r="H239" s="490"/>
      <c r="I239" s="490"/>
      <c r="J239" s="490"/>
      <c r="K239" s="490"/>
      <c r="L239" s="490"/>
      <c r="N239" s="230"/>
      <c r="P239" s="230"/>
      <c r="Q239" s="343"/>
      <c r="R239" s="230"/>
      <c r="S239" s="230"/>
      <c r="T239" s="230"/>
    </row>
  </sheetData>
  <sheetProtection password="CCF6" sheet="1" objects="1" scenarios="1"/>
  <mergeCells count="45">
    <mergeCell ref="A164:Q169"/>
    <mergeCell ref="A158:Q158"/>
    <mergeCell ref="A160:Q160"/>
    <mergeCell ref="A162:Q162"/>
    <mergeCell ref="O5:O6"/>
    <mergeCell ref="P5:P6"/>
    <mergeCell ref="Q5:Q6"/>
    <mergeCell ref="A152:Q152"/>
    <mergeCell ref="A154:Q156"/>
    <mergeCell ref="A75:C75"/>
    <mergeCell ref="M75:Q75"/>
    <mergeCell ref="G5:G6"/>
    <mergeCell ref="H5:H6"/>
    <mergeCell ref="I5:I6"/>
    <mergeCell ref="J5:J6"/>
    <mergeCell ref="K5:K6"/>
    <mergeCell ref="N5:N6"/>
    <mergeCell ref="A5:A6"/>
    <mergeCell ref="B5:B6"/>
    <mergeCell ref="C5:C6"/>
    <mergeCell ref="D5:D6"/>
    <mergeCell ref="E5:E6"/>
    <mergeCell ref="A81:C81"/>
    <mergeCell ref="A83:C83"/>
    <mergeCell ref="A88:C88"/>
    <mergeCell ref="F5:F6"/>
    <mergeCell ref="M5:M6"/>
    <mergeCell ref="L5:L6"/>
    <mergeCell ref="A95:C95"/>
    <mergeCell ref="A102:C102"/>
    <mergeCell ref="A109:C109"/>
    <mergeCell ref="A90:C90"/>
    <mergeCell ref="A97:C97"/>
    <mergeCell ref="A104:C104"/>
    <mergeCell ref="A111:C111"/>
    <mergeCell ref="A116:C116"/>
    <mergeCell ref="A118:C118"/>
    <mergeCell ref="A123:C123"/>
    <mergeCell ref="A125:C125"/>
    <mergeCell ref="A146:C146"/>
    <mergeCell ref="A130:C130"/>
    <mergeCell ref="A132:C132"/>
    <mergeCell ref="A137:C137"/>
    <mergeCell ref="A139:C139"/>
    <mergeCell ref="A144:C144"/>
  </mergeCells>
  <dataValidations count="4">
    <dataValidation type="list" allowBlank="1" showInputMessage="1" showErrorMessage="1" sqref="D10:D73 D110 D112 D84 D107 D103 D105 D93 D89 D91 D100 D96 D98 D114 D117 D119 D121 D124 D126 D128 D131 D133 D135 D138 D140 D142 D145 D147 D149">
      <formula1>$U$9:$U$10</formula1>
    </dataValidation>
    <dataValidation type="list" allowBlank="1" showInputMessage="1" showErrorMessage="1" sqref="C10:C73 C114 C105 C98 C107 C84 C93 C91 C100 C89 C96 C103 C110 C112 C121 C117 C119 C128 C124 C126 C135 C131 C133 C142 C138 C140 C149 C145 C147">
      <formula1>$S$10:$S$11</formula1>
    </dataValidation>
    <dataValidation type="list" allowBlank="1" showInputMessage="1" showErrorMessage="1" sqref="C8:D8 C4:D4">
      <formula1>#REF!</formula1>
    </dataValidation>
    <dataValidation type="list" allowBlank="1" showInputMessage="1" showErrorMessage="1" sqref="D9 D82 D86">
      <formula1>$U$16:$U$17</formula1>
    </dataValidation>
  </dataValidations>
  <pageMargins left="0.7" right="0.7" top="0.75" bottom="0.75" header="0.3" footer="0.3"/>
  <pageSetup paperSize="9" scale="58"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9" id="{2C1C2041-ACB2-4BCC-BA06-1343348C3580}">
            <xm:f>$M$75&lt;&gt;'Tabela III'!$J$46</xm:f>
            <x14:dxf>
              <fill>
                <patternFill>
                  <bgColor rgb="FFFF0000"/>
                </patternFill>
              </fill>
            </x14:dxf>
          </x14:cfRule>
          <xm:sqref>M75:Q75</xm:sqref>
        </x14:conditionalFormatting>
        <x14:conditionalFormatting xmlns:xm="http://schemas.microsoft.com/office/excel/2006/main">
          <x14:cfRule type="expression" priority="8" id="{C7CA7BEF-637F-4B3F-8BF0-722FF561C7F0}">
            <xm:f>$E$75&lt;&gt;'Tabela III'!$B$46</xm:f>
            <x14:dxf>
              <fill>
                <patternFill>
                  <bgColor rgb="FFFF0000"/>
                </patternFill>
              </fill>
            </x14:dxf>
          </x14:cfRule>
          <xm:sqref>E75</xm:sqref>
        </x14:conditionalFormatting>
        <x14:conditionalFormatting xmlns:xm="http://schemas.microsoft.com/office/excel/2006/main">
          <x14:cfRule type="expression" priority="7" id="{124BF377-0D87-45A9-B931-BB5501796BCD}">
            <xm:f>$F$75&lt;&gt;'Tabela III'!$C$46</xm:f>
            <x14:dxf>
              <fill>
                <patternFill>
                  <bgColor rgb="FFFF0000"/>
                </patternFill>
              </fill>
            </x14:dxf>
          </x14:cfRule>
          <xm:sqref>F75</xm:sqref>
        </x14:conditionalFormatting>
        <x14:conditionalFormatting xmlns:xm="http://schemas.microsoft.com/office/excel/2006/main">
          <x14:cfRule type="expression" priority="6" id="{589448AE-A028-4BE6-B72F-A8F5D35D13D3}">
            <xm:f>$G$75&lt;&gt;'Tabela III'!$D$46</xm:f>
            <x14:dxf>
              <fill>
                <patternFill>
                  <bgColor rgb="FFFF0000"/>
                </patternFill>
              </fill>
            </x14:dxf>
          </x14:cfRule>
          <xm:sqref>G75</xm:sqref>
        </x14:conditionalFormatting>
        <x14:conditionalFormatting xmlns:xm="http://schemas.microsoft.com/office/excel/2006/main">
          <x14:cfRule type="expression" priority="5" id="{814B00CF-A970-42E3-B550-4883E37B6D09}">
            <xm:f>$H$75&lt;&gt;'Tabela III'!$E$46</xm:f>
            <x14:dxf>
              <fill>
                <patternFill>
                  <bgColor rgb="FFFF0000"/>
                </patternFill>
              </fill>
            </x14:dxf>
          </x14:cfRule>
          <xm:sqref>H75</xm:sqref>
        </x14:conditionalFormatting>
        <x14:conditionalFormatting xmlns:xm="http://schemas.microsoft.com/office/excel/2006/main">
          <x14:cfRule type="expression" priority="4" id="{F44F649F-61E7-4233-AD12-E6A1BB1BC7C3}">
            <xm:f>$I$75&lt;&gt;'Tabela III'!$F$46</xm:f>
            <x14:dxf>
              <fill>
                <patternFill>
                  <bgColor rgb="FFFF0000"/>
                </patternFill>
              </fill>
            </x14:dxf>
          </x14:cfRule>
          <xm:sqref>I75</xm:sqref>
        </x14:conditionalFormatting>
        <x14:conditionalFormatting xmlns:xm="http://schemas.microsoft.com/office/excel/2006/main">
          <x14:cfRule type="expression" priority="3" id="{7216B4D1-748F-4B80-A8B3-4791346DA3CF}">
            <xm:f>$J$75&lt;&gt;'Tabela III'!$G$46</xm:f>
            <x14:dxf>
              <fill>
                <patternFill>
                  <bgColor rgb="FFFF0000"/>
                </patternFill>
              </fill>
            </x14:dxf>
          </x14:cfRule>
          <xm:sqref>J75</xm:sqref>
        </x14:conditionalFormatting>
        <x14:conditionalFormatting xmlns:xm="http://schemas.microsoft.com/office/excel/2006/main">
          <x14:cfRule type="expression" priority="2" id="{76B343D7-F815-400F-A943-678D9F341BBA}">
            <xm:f>$K$75&lt;&gt;'Tabela III'!$H$46</xm:f>
            <x14:dxf>
              <fill>
                <patternFill>
                  <bgColor rgb="FFFF0000"/>
                </patternFill>
              </fill>
            </x14:dxf>
          </x14:cfRule>
          <xm:sqref>K75</xm:sqref>
        </x14:conditionalFormatting>
        <x14:conditionalFormatting xmlns:xm="http://schemas.microsoft.com/office/excel/2006/main">
          <x14:cfRule type="expression" priority="1" id="{0729FA58-981B-4786-9C05-B10106B62A5F}">
            <xm:f>$L$75&lt;&gt;'Tabela III'!$I$46</xm:f>
            <x14:dxf>
              <fill>
                <patternFill>
                  <bgColor rgb="FFFF0000"/>
                </patternFill>
              </fill>
            </x14:dxf>
          </x14:cfRule>
          <xm:sqref>L75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30"/>
  <sheetViews>
    <sheetView view="pageBreakPreview" zoomScale="85" zoomScaleNormal="100" zoomScaleSheetLayoutView="85" workbookViewId="0">
      <pane ySplit="8" topLeftCell="A9" activePane="bottomLeft" state="frozen"/>
      <selection activeCell="P27" sqref="P27"/>
      <selection pane="bottomLeft" activeCell="A9" sqref="A9"/>
    </sheetView>
  </sheetViews>
  <sheetFormatPr defaultRowHeight="12.75" x14ac:dyDescent="0.2"/>
  <cols>
    <col min="1" max="3" width="16.42578125" style="110" customWidth="1"/>
    <col min="4" max="4" width="75.7109375" style="110" customWidth="1"/>
    <col min="5" max="5" width="0.85546875" style="4" customWidth="1"/>
    <col min="6" max="7" width="20.7109375" style="4" customWidth="1"/>
    <col min="8" max="8" width="0.85546875" style="4" customWidth="1"/>
    <col min="9" max="10" width="20.7109375" style="4" customWidth="1"/>
    <col min="11" max="11" width="0.85546875" style="4" customWidth="1"/>
    <col min="12" max="13" width="19.7109375" style="4" customWidth="1"/>
    <col min="14" max="16384" width="9.140625" style="4"/>
  </cols>
  <sheetData>
    <row r="1" spans="1:13" ht="21" customHeight="1" x14ac:dyDescent="0.25">
      <c r="A1" s="17" t="s">
        <v>129</v>
      </c>
      <c r="C1" s="101" t="str">
        <f>'Tabela I'!C1</f>
        <v>Općinski sud u Zenici</v>
      </c>
      <c r="E1" s="13"/>
      <c r="F1" s="13"/>
      <c r="G1" s="13"/>
      <c r="H1" s="5"/>
      <c r="J1" s="103"/>
      <c r="K1" s="115"/>
      <c r="L1" s="103"/>
      <c r="M1" s="81"/>
    </row>
    <row r="2" spans="1:13" ht="18" customHeight="1" x14ac:dyDescent="0.25">
      <c r="A2" s="72" t="s">
        <v>66</v>
      </c>
      <c r="C2" s="680" t="str">
        <f>'Tabela I'!C2</f>
        <v>1.1.2017.- 31.12.2017.</v>
      </c>
      <c r="E2" s="13"/>
      <c r="F2" s="13"/>
      <c r="G2" s="13"/>
    </row>
    <row r="3" spans="1:13" ht="21" customHeight="1" x14ac:dyDescent="0.25">
      <c r="A3" s="681" t="s">
        <v>180</v>
      </c>
      <c r="B3" s="681"/>
      <c r="C3" s="681"/>
      <c r="D3" s="670"/>
      <c r="E3" s="5"/>
      <c r="H3" s="5"/>
      <c r="K3" s="5"/>
      <c r="M3" s="5"/>
    </row>
    <row r="4" spans="1:13" ht="3" customHeight="1" thickBot="1" x14ac:dyDescent="0.25">
      <c r="E4" s="5"/>
      <c r="H4" s="5"/>
      <c r="K4" s="5"/>
    </row>
    <row r="5" spans="1:13" ht="12.75" customHeight="1" x14ac:dyDescent="0.2">
      <c r="A5" s="791" t="s">
        <v>269</v>
      </c>
      <c r="B5" s="795" t="s">
        <v>51</v>
      </c>
      <c r="C5" s="795" t="s">
        <v>52</v>
      </c>
      <c r="D5" s="793" t="s">
        <v>268</v>
      </c>
    </row>
    <row r="6" spans="1:13" ht="51" customHeight="1" thickBot="1" x14ac:dyDescent="0.25">
      <c r="A6" s="792"/>
      <c r="B6" s="796"/>
      <c r="C6" s="796"/>
      <c r="D6" s="794"/>
    </row>
    <row r="7" spans="1:13" s="478" customFormat="1" ht="12.75" customHeight="1" thickBot="1" x14ac:dyDescent="0.25">
      <c r="A7" s="586" t="s">
        <v>17</v>
      </c>
      <c r="B7" s="586" t="s">
        <v>18</v>
      </c>
      <c r="C7" s="586" t="s">
        <v>19</v>
      </c>
      <c r="D7" s="587" t="s">
        <v>27</v>
      </c>
    </row>
    <row r="8" spans="1:13" ht="3" customHeight="1" thickBot="1" x14ac:dyDescent="0.25"/>
    <row r="9" spans="1:13" ht="30" customHeight="1" x14ac:dyDescent="0.2">
      <c r="A9" s="671"/>
      <c r="B9" s="672"/>
      <c r="C9" s="673"/>
      <c r="D9" s="481"/>
    </row>
    <row r="10" spans="1:13" ht="30" customHeight="1" x14ac:dyDescent="0.2">
      <c r="A10" s="674"/>
      <c r="B10" s="675"/>
      <c r="C10" s="676"/>
      <c r="D10" s="479"/>
    </row>
    <row r="11" spans="1:13" ht="30" customHeight="1" x14ac:dyDescent="0.2">
      <c r="A11" s="674"/>
      <c r="B11" s="675"/>
      <c r="C11" s="676"/>
      <c r="D11" s="479"/>
    </row>
    <row r="12" spans="1:13" ht="30" customHeight="1" x14ac:dyDescent="0.2">
      <c r="A12" s="674"/>
      <c r="B12" s="675"/>
      <c r="C12" s="676"/>
      <c r="D12" s="479"/>
    </row>
    <row r="13" spans="1:13" ht="30" customHeight="1" x14ac:dyDescent="0.2">
      <c r="A13" s="674"/>
      <c r="B13" s="675"/>
      <c r="C13" s="676"/>
      <c r="D13" s="479"/>
    </row>
    <row r="14" spans="1:13" ht="30" customHeight="1" x14ac:dyDescent="0.2">
      <c r="A14" s="674"/>
      <c r="B14" s="675"/>
      <c r="C14" s="676"/>
      <c r="D14" s="479"/>
    </row>
    <row r="15" spans="1:13" ht="30" customHeight="1" x14ac:dyDescent="0.2">
      <c r="A15" s="674"/>
      <c r="B15" s="675"/>
      <c r="C15" s="676"/>
      <c r="D15" s="479"/>
    </row>
    <row r="16" spans="1:13" ht="30" customHeight="1" x14ac:dyDescent="0.2">
      <c r="A16" s="674"/>
      <c r="B16" s="675"/>
      <c r="C16" s="676"/>
      <c r="D16" s="479"/>
    </row>
    <row r="17" spans="1:4" ht="30" customHeight="1" x14ac:dyDescent="0.2">
      <c r="A17" s="674"/>
      <c r="B17" s="141"/>
      <c r="C17" s="676"/>
      <c r="D17" s="479"/>
    </row>
    <row r="18" spans="1:4" ht="30" customHeight="1" x14ac:dyDescent="0.2">
      <c r="A18" s="674"/>
      <c r="B18" s="675"/>
      <c r="C18" s="676"/>
      <c r="D18" s="479"/>
    </row>
    <row r="19" spans="1:4" ht="30" customHeight="1" x14ac:dyDescent="0.2">
      <c r="A19" s="674"/>
      <c r="B19" s="675"/>
      <c r="C19" s="676"/>
      <c r="D19" s="482"/>
    </row>
    <row r="20" spans="1:4" ht="30" customHeight="1" x14ac:dyDescent="0.2">
      <c r="A20" s="674"/>
      <c r="B20" s="675"/>
      <c r="C20" s="676"/>
      <c r="D20" s="479"/>
    </row>
    <row r="21" spans="1:4" ht="30" customHeight="1" x14ac:dyDescent="0.2">
      <c r="A21" s="674"/>
      <c r="B21" s="675"/>
      <c r="C21" s="676"/>
      <c r="D21" s="479"/>
    </row>
    <row r="22" spans="1:4" ht="30" customHeight="1" x14ac:dyDescent="0.2">
      <c r="A22" s="674"/>
      <c r="B22" s="675"/>
      <c r="C22" s="676"/>
      <c r="D22" s="479"/>
    </row>
    <row r="23" spans="1:4" ht="30" customHeight="1" x14ac:dyDescent="0.2">
      <c r="A23" s="674"/>
      <c r="B23" s="675"/>
      <c r="C23" s="676"/>
      <c r="D23" s="479"/>
    </row>
    <row r="24" spans="1:4" ht="30" customHeight="1" x14ac:dyDescent="0.2">
      <c r="A24" s="674"/>
      <c r="B24" s="675"/>
      <c r="C24" s="676"/>
      <c r="D24" s="479"/>
    </row>
    <row r="25" spans="1:4" ht="30" customHeight="1" thickBot="1" x14ac:dyDescent="0.25">
      <c r="A25" s="677"/>
      <c r="B25" s="678"/>
      <c r="C25" s="679"/>
      <c r="D25" s="480"/>
    </row>
    <row r="27" spans="1:4" x14ac:dyDescent="0.2">
      <c r="A27" s="797" t="s">
        <v>281</v>
      </c>
      <c r="B27" s="797"/>
      <c r="C27" s="797"/>
      <c r="D27" s="797"/>
    </row>
    <row r="28" spans="1:4" x14ac:dyDescent="0.2">
      <c r="A28" s="797"/>
      <c r="B28" s="797"/>
      <c r="C28" s="797"/>
      <c r="D28" s="797"/>
    </row>
    <row r="29" spans="1:4" x14ac:dyDescent="0.2">
      <c r="A29" s="797"/>
      <c r="B29" s="797"/>
      <c r="C29" s="797"/>
      <c r="D29" s="797"/>
    </row>
    <row r="30" spans="1:4" x14ac:dyDescent="0.2">
      <c r="A30" s="797"/>
      <c r="B30" s="797"/>
      <c r="C30" s="797"/>
      <c r="D30" s="797"/>
    </row>
  </sheetData>
  <sheetProtection password="CCF6" sheet="1" objects="1" scenarios="1"/>
  <mergeCells count="5">
    <mergeCell ref="A5:A6"/>
    <mergeCell ref="D5:D6"/>
    <mergeCell ref="B5:B6"/>
    <mergeCell ref="C5:C6"/>
    <mergeCell ref="A27:D30"/>
  </mergeCells>
  <phoneticPr fontId="9" type="noConversion"/>
  <pageMargins left="0.61" right="0.52" top="0.36" bottom="0.36" header="0.33" footer="0.37"/>
  <pageSetup scale="74" orientation="landscape" r:id="rId1"/>
  <headerFooter differentOddEven="1" differentFirst="1" alignWithMargins="0">
    <oddHeader>&amp;R </oddHeader>
    <evenHeader>&amp;R </evenHeader>
    <firstHeader>&amp;R </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view="pageBreakPreview" zoomScaleNormal="100" zoomScaleSheetLayoutView="100" workbookViewId="0">
      <pane ySplit="7" topLeftCell="A47" activePane="bottomLeft" state="frozen"/>
      <selection activeCell="C2" sqref="C2"/>
      <selection pane="bottomLeft" activeCell="K8" sqref="K8"/>
    </sheetView>
  </sheetViews>
  <sheetFormatPr defaultRowHeight="12.75" x14ac:dyDescent="0.2"/>
  <cols>
    <col min="1" max="1" width="14" style="4" customWidth="1"/>
    <col min="2" max="6" width="5.7109375" style="4" customWidth="1"/>
    <col min="7" max="7" width="6.7109375" style="4" customWidth="1"/>
    <col min="8" max="11" width="5.7109375" style="4" customWidth="1"/>
    <col min="12" max="12" width="6.7109375" style="4" customWidth="1"/>
    <col min="13" max="16384" width="9.140625" style="83"/>
  </cols>
  <sheetData>
    <row r="1" spans="1:12" ht="21" customHeight="1" x14ac:dyDescent="0.25">
      <c r="A1" s="17" t="s">
        <v>129</v>
      </c>
      <c r="D1" s="197" t="str">
        <f>'Tabela I'!C1</f>
        <v>Općinski sud u Zenici</v>
      </c>
      <c r="E1" s="154"/>
      <c r="F1" s="154"/>
      <c r="G1" s="154"/>
      <c r="H1" s="154"/>
      <c r="I1" s="154"/>
      <c r="J1" s="154"/>
      <c r="K1" s="154"/>
      <c r="L1" s="154"/>
    </row>
    <row r="2" spans="1:12" ht="18" customHeight="1" x14ac:dyDescent="0.25">
      <c r="A2" s="72" t="s">
        <v>66</v>
      </c>
      <c r="D2" s="56" t="str">
        <f>'Tabela I'!C2</f>
        <v>1.1.2017.- 31.12.2017.</v>
      </c>
      <c r="E2" s="155"/>
      <c r="F2" s="155"/>
      <c r="G2" s="155"/>
      <c r="H2" s="155"/>
      <c r="I2" s="155"/>
      <c r="J2" s="155"/>
      <c r="K2" s="155"/>
      <c r="L2" s="155"/>
    </row>
    <row r="3" spans="1:12" ht="18.75" customHeight="1" x14ac:dyDescent="0.25">
      <c r="A3" s="799" t="s">
        <v>275</v>
      </c>
      <c r="B3" s="799"/>
      <c r="C3" s="799"/>
      <c r="D3" s="799"/>
      <c r="E3" s="799"/>
      <c r="F3" s="799"/>
      <c r="G3" s="799"/>
      <c r="H3" s="799"/>
      <c r="I3" s="799"/>
      <c r="J3" s="799"/>
      <c r="K3" s="799"/>
      <c r="L3" s="799"/>
    </row>
    <row r="4" spans="1:12" ht="3.75" customHeight="1" thickBot="1" x14ac:dyDescent="0.3">
      <c r="A4" s="156"/>
    </row>
    <row r="5" spans="1:12" ht="32.25" customHeight="1" x14ac:dyDescent="0.2">
      <c r="A5" s="806" t="s">
        <v>131</v>
      </c>
      <c r="B5" s="809" t="s">
        <v>143</v>
      </c>
      <c r="C5" s="810"/>
      <c r="D5" s="810"/>
      <c r="E5" s="810"/>
      <c r="F5" s="810"/>
      <c r="G5" s="811"/>
      <c r="H5" s="812" t="s">
        <v>137</v>
      </c>
      <c r="I5" s="813"/>
      <c r="J5" s="813"/>
      <c r="K5" s="813"/>
      <c r="L5" s="814"/>
    </row>
    <row r="6" spans="1:12" ht="16.5" customHeight="1" x14ac:dyDescent="0.2">
      <c r="A6" s="807"/>
      <c r="B6" s="161" t="s">
        <v>81</v>
      </c>
      <c r="C6" s="162" t="s">
        <v>82</v>
      </c>
      <c r="D6" s="162" t="s">
        <v>83</v>
      </c>
      <c r="E6" s="162" t="s">
        <v>84</v>
      </c>
      <c r="F6" s="162" t="s">
        <v>85</v>
      </c>
      <c r="G6" s="163" t="s">
        <v>92</v>
      </c>
      <c r="H6" s="161" t="s">
        <v>86</v>
      </c>
      <c r="I6" s="162" t="s">
        <v>87</v>
      </c>
      <c r="J6" s="162" t="s">
        <v>88</v>
      </c>
      <c r="K6" s="162" t="s">
        <v>89</v>
      </c>
      <c r="L6" s="163" t="s">
        <v>92</v>
      </c>
    </row>
    <row r="7" spans="1:12" ht="13.5" thickBot="1" x14ac:dyDescent="0.25">
      <c r="A7" s="808"/>
      <c r="B7" s="157" t="s">
        <v>17</v>
      </c>
      <c r="C7" s="158" t="s">
        <v>18</v>
      </c>
      <c r="D7" s="158" t="s">
        <v>19</v>
      </c>
      <c r="E7" s="158" t="s">
        <v>27</v>
      </c>
      <c r="F7" s="158" t="s">
        <v>43</v>
      </c>
      <c r="G7" s="166" t="s">
        <v>45</v>
      </c>
      <c r="H7" s="157" t="s">
        <v>54</v>
      </c>
      <c r="I7" s="193" t="s">
        <v>151</v>
      </c>
      <c r="J7" s="158" t="s">
        <v>132</v>
      </c>
      <c r="K7" s="158" t="s">
        <v>133</v>
      </c>
      <c r="L7" s="166" t="s">
        <v>134</v>
      </c>
    </row>
    <row r="8" spans="1:12" x14ac:dyDescent="0.2">
      <c r="A8" s="195">
        <v>2017</v>
      </c>
      <c r="B8" s="185">
        <v>28</v>
      </c>
      <c r="C8" s="186">
        <v>0</v>
      </c>
      <c r="D8" s="186">
        <v>0</v>
      </c>
      <c r="E8" s="186">
        <v>0</v>
      </c>
      <c r="F8" s="186">
        <v>0</v>
      </c>
      <c r="G8" s="187">
        <v>0</v>
      </c>
      <c r="H8" s="185">
        <v>1952</v>
      </c>
      <c r="I8" s="186">
        <v>0</v>
      </c>
      <c r="J8" s="186">
        <v>121</v>
      </c>
      <c r="K8" s="186">
        <v>1420</v>
      </c>
      <c r="L8" s="187">
        <v>1</v>
      </c>
    </row>
    <row r="9" spans="1:12" x14ac:dyDescent="0.2">
      <c r="A9" s="196">
        <v>2016</v>
      </c>
      <c r="B9" s="185"/>
      <c r="C9" s="186"/>
      <c r="D9" s="186"/>
      <c r="E9" s="186"/>
      <c r="F9" s="186"/>
      <c r="G9" s="187"/>
      <c r="H9" s="185">
        <v>927</v>
      </c>
      <c r="I9" s="186">
        <v>0</v>
      </c>
      <c r="J9" s="186">
        <v>0</v>
      </c>
      <c r="K9" s="186">
        <v>147</v>
      </c>
      <c r="L9" s="187">
        <v>0</v>
      </c>
    </row>
    <row r="10" spans="1:12" x14ac:dyDescent="0.2">
      <c r="A10" s="196">
        <v>2015</v>
      </c>
      <c r="B10" s="185"/>
      <c r="C10" s="186"/>
      <c r="D10" s="186"/>
      <c r="E10" s="186"/>
      <c r="F10" s="186"/>
      <c r="G10" s="187"/>
      <c r="H10" s="185">
        <v>12</v>
      </c>
      <c r="I10" s="186">
        <v>0</v>
      </c>
      <c r="J10" s="186">
        <v>0</v>
      </c>
      <c r="K10" s="186">
        <v>0</v>
      </c>
      <c r="L10" s="187">
        <v>0</v>
      </c>
    </row>
    <row r="11" spans="1:12" x14ac:dyDescent="0.2">
      <c r="A11" s="189">
        <v>2014</v>
      </c>
      <c r="B11" s="185"/>
      <c r="C11" s="186"/>
      <c r="D11" s="186"/>
      <c r="E11" s="186"/>
      <c r="F11" s="186"/>
      <c r="G11" s="187"/>
      <c r="H11" s="185"/>
      <c r="I11" s="186"/>
      <c r="J11" s="186"/>
      <c r="K11" s="186"/>
      <c r="L11" s="187"/>
    </row>
    <row r="12" spans="1:12" x14ac:dyDescent="0.2">
      <c r="A12" s="189">
        <v>2013</v>
      </c>
      <c r="B12" s="185"/>
      <c r="C12" s="186"/>
      <c r="D12" s="186"/>
      <c r="E12" s="186"/>
      <c r="F12" s="186"/>
      <c r="G12" s="187"/>
      <c r="H12" s="185"/>
      <c r="I12" s="186"/>
      <c r="J12" s="186"/>
      <c r="K12" s="186"/>
      <c r="L12" s="187"/>
    </row>
    <row r="13" spans="1:12" ht="15" customHeight="1" x14ac:dyDescent="0.2">
      <c r="A13" s="189">
        <v>2012</v>
      </c>
      <c r="B13" s="185"/>
      <c r="C13" s="186"/>
      <c r="D13" s="186"/>
      <c r="E13" s="186"/>
      <c r="F13" s="186"/>
      <c r="G13" s="187"/>
      <c r="H13" s="185"/>
      <c r="I13" s="186"/>
      <c r="J13" s="186"/>
      <c r="K13" s="186"/>
      <c r="L13" s="187"/>
    </row>
    <row r="14" spans="1:12" ht="15" customHeight="1" x14ac:dyDescent="0.2">
      <c r="A14" s="167">
        <v>2011</v>
      </c>
      <c r="B14" s="164"/>
      <c r="C14" s="43"/>
      <c r="D14" s="43"/>
      <c r="E14" s="43"/>
      <c r="F14" s="45"/>
      <c r="G14" s="165"/>
      <c r="H14" s="164"/>
      <c r="I14" s="43"/>
      <c r="J14" s="43"/>
      <c r="K14" s="45"/>
      <c r="L14" s="165"/>
    </row>
    <row r="15" spans="1:12" ht="15" customHeight="1" x14ac:dyDescent="0.2">
      <c r="A15" s="167">
        <v>2010</v>
      </c>
      <c r="B15" s="164"/>
      <c r="C15" s="43"/>
      <c r="D15" s="43"/>
      <c r="E15" s="43"/>
      <c r="F15" s="45"/>
      <c r="G15" s="165"/>
      <c r="H15" s="164"/>
      <c r="I15" s="43"/>
      <c r="J15" s="43"/>
      <c r="K15" s="45"/>
      <c r="L15" s="45"/>
    </row>
    <row r="16" spans="1:12" ht="15" customHeight="1" x14ac:dyDescent="0.2">
      <c r="A16" s="167">
        <f t="shared" ref="A16:A55" si="0">A15-1</f>
        <v>2009</v>
      </c>
      <c r="B16" s="164"/>
      <c r="C16" s="43"/>
      <c r="D16" s="43"/>
      <c r="E16" s="43"/>
      <c r="F16" s="45"/>
      <c r="G16" s="165"/>
      <c r="H16" s="164"/>
      <c r="I16" s="43"/>
      <c r="J16" s="43"/>
      <c r="K16" s="45"/>
      <c r="L16" s="45"/>
    </row>
    <row r="17" spans="1:12" ht="15" customHeight="1" x14ac:dyDescent="0.2">
      <c r="A17" s="167">
        <f t="shared" si="0"/>
        <v>2008</v>
      </c>
      <c r="B17" s="164"/>
      <c r="C17" s="43"/>
      <c r="D17" s="43"/>
      <c r="E17" s="43"/>
      <c r="F17" s="45"/>
      <c r="G17" s="165"/>
      <c r="H17" s="164"/>
      <c r="I17" s="43"/>
      <c r="J17" s="43"/>
      <c r="K17" s="45"/>
      <c r="L17" s="45"/>
    </row>
    <row r="18" spans="1:12" ht="15" customHeight="1" x14ac:dyDescent="0.2">
      <c r="A18" s="167">
        <f t="shared" si="0"/>
        <v>2007</v>
      </c>
      <c r="B18" s="31"/>
      <c r="C18" s="2"/>
      <c r="D18" s="2"/>
      <c r="E18" s="2"/>
      <c r="F18" s="50"/>
      <c r="G18" s="55"/>
      <c r="H18" s="164"/>
      <c r="I18" s="2"/>
      <c r="J18" s="2"/>
      <c r="K18" s="50"/>
      <c r="L18" s="50"/>
    </row>
    <row r="19" spans="1:12" ht="15" customHeight="1" x14ac:dyDescent="0.2">
      <c r="A19" s="167">
        <f t="shared" si="0"/>
        <v>2006</v>
      </c>
      <c r="B19" s="31"/>
      <c r="C19" s="2"/>
      <c r="D19" s="2"/>
      <c r="E19" s="2"/>
      <c r="F19" s="50"/>
      <c r="G19" s="55"/>
      <c r="H19" s="164"/>
      <c r="I19" s="2"/>
      <c r="J19" s="2"/>
      <c r="K19" s="50"/>
      <c r="L19" s="50"/>
    </row>
    <row r="20" spans="1:12" ht="15" customHeight="1" x14ac:dyDescent="0.2">
      <c r="A20" s="167">
        <f t="shared" si="0"/>
        <v>2005</v>
      </c>
      <c r="B20" s="31"/>
      <c r="C20" s="2"/>
      <c r="D20" s="2"/>
      <c r="E20" s="2"/>
      <c r="F20" s="50"/>
      <c r="G20" s="55"/>
      <c r="H20" s="164"/>
      <c r="I20" s="2"/>
      <c r="J20" s="2"/>
      <c r="K20" s="50"/>
      <c r="L20" s="50"/>
    </row>
    <row r="21" spans="1:12" ht="15" customHeight="1" x14ac:dyDescent="0.2">
      <c r="A21" s="167">
        <f t="shared" si="0"/>
        <v>2004</v>
      </c>
      <c r="B21" s="31"/>
      <c r="C21" s="2"/>
      <c r="D21" s="2"/>
      <c r="E21" s="2"/>
      <c r="F21" s="50"/>
      <c r="G21" s="55"/>
      <c r="H21" s="164"/>
      <c r="I21" s="2"/>
      <c r="J21" s="2"/>
      <c r="K21" s="50"/>
      <c r="L21" s="50"/>
    </row>
    <row r="22" spans="1:12" ht="15" customHeight="1" x14ac:dyDescent="0.2">
      <c r="A22" s="167">
        <f t="shared" si="0"/>
        <v>2003</v>
      </c>
      <c r="B22" s="31"/>
      <c r="C22" s="2"/>
      <c r="D22" s="2"/>
      <c r="E22" s="2"/>
      <c r="F22" s="50"/>
      <c r="G22" s="55"/>
      <c r="H22" s="164"/>
      <c r="I22" s="2"/>
      <c r="J22" s="2"/>
      <c r="K22" s="50"/>
      <c r="L22" s="50"/>
    </row>
    <row r="23" spans="1:12" ht="15" customHeight="1" x14ac:dyDescent="0.2">
      <c r="A23" s="167">
        <f t="shared" si="0"/>
        <v>2002</v>
      </c>
      <c r="B23" s="31"/>
      <c r="C23" s="2"/>
      <c r="D23" s="2"/>
      <c r="E23" s="2"/>
      <c r="F23" s="50"/>
      <c r="G23" s="55"/>
      <c r="H23" s="164"/>
      <c r="I23" s="2"/>
      <c r="J23" s="2"/>
      <c r="K23" s="50"/>
      <c r="L23" s="50"/>
    </row>
    <row r="24" spans="1:12" ht="15" customHeight="1" x14ac:dyDescent="0.2">
      <c r="A24" s="167">
        <f t="shared" si="0"/>
        <v>2001</v>
      </c>
      <c r="B24" s="31"/>
      <c r="C24" s="2"/>
      <c r="D24" s="2"/>
      <c r="E24" s="2"/>
      <c r="F24" s="50"/>
      <c r="G24" s="55"/>
      <c r="H24" s="164"/>
      <c r="I24" s="2"/>
      <c r="J24" s="2"/>
      <c r="K24" s="50"/>
      <c r="L24" s="50"/>
    </row>
    <row r="25" spans="1:12" ht="15" customHeight="1" x14ac:dyDescent="0.2">
      <c r="A25" s="167">
        <f t="shared" si="0"/>
        <v>2000</v>
      </c>
      <c r="B25" s="31"/>
      <c r="C25" s="2"/>
      <c r="D25" s="2"/>
      <c r="E25" s="2"/>
      <c r="F25" s="50"/>
      <c r="G25" s="55"/>
      <c r="H25" s="164"/>
      <c r="I25" s="2"/>
      <c r="J25" s="2"/>
      <c r="K25" s="50"/>
      <c r="L25" s="50"/>
    </row>
    <row r="26" spans="1:12" ht="15" customHeight="1" x14ac:dyDescent="0.2">
      <c r="A26" s="167">
        <f t="shared" si="0"/>
        <v>1999</v>
      </c>
      <c r="B26" s="31"/>
      <c r="C26" s="2"/>
      <c r="D26" s="2"/>
      <c r="E26" s="2"/>
      <c r="F26" s="50"/>
      <c r="G26" s="55"/>
      <c r="H26" s="164"/>
      <c r="I26" s="2"/>
      <c r="J26" s="2"/>
      <c r="K26" s="50"/>
      <c r="L26" s="50"/>
    </row>
    <row r="27" spans="1:12" ht="15" customHeight="1" x14ac:dyDescent="0.2">
      <c r="A27" s="167">
        <f t="shared" si="0"/>
        <v>1998</v>
      </c>
      <c r="B27" s="31"/>
      <c r="C27" s="2"/>
      <c r="D27" s="2"/>
      <c r="E27" s="2"/>
      <c r="F27" s="50"/>
      <c r="G27" s="55"/>
      <c r="H27" s="164"/>
      <c r="I27" s="2"/>
      <c r="J27" s="2"/>
      <c r="K27" s="50"/>
      <c r="L27" s="50"/>
    </row>
    <row r="28" spans="1:12" ht="15" customHeight="1" x14ac:dyDescent="0.2">
      <c r="A28" s="167">
        <f t="shared" si="0"/>
        <v>1997</v>
      </c>
      <c r="B28" s="31"/>
      <c r="C28" s="2"/>
      <c r="D28" s="2"/>
      <c r="E28" s="2"/>
      <c r="F28" s="50"/>
      <c r="G28" s="55"/>
      <c r="H28" s="164"/>
      <c r="I28" s="2"/>
      <c r="J28" s="2"/>
      <c r="K28" s="50"/>
      <c r="L28" s="50"/>
    </row>
    <row r="29" spans="1:12" ht="15" customHeight="1" x14ac:dyDescent="0.2">
      <c r="A29" s="167">
        <f t="shared" si="0"/>
        <v>1996</v>
      </c>
      <c r="B29" s="31"/>
      <c r="C29" s="2"/>
      <c r="D29" s="2"/>
      <c r="E29" s="2"/>
      <c r="F29" s="50"/>
      <c r="G29" s="55"/>
      <c r="H29" s="164"/>
      <c r="I29" s="2"/>
      <c r="J29" s="2"/>
      <c r="K29" s="50"/>
      <c r="L29" s="50"/>
    </row>
    <row r="30" spans="1:12" ht="15" customHeight="1" x14ac:dyDescent="0.2">
      <c r="A30" s="167">
        <f t="shared" si="0"/>
        <v>1995</v>
      </c>
      <c r="B30" s="31"/>
      <c r="C30" s="2"/>
      <c r="D30" s="2"/>
      <c r="E30" s="2"/>
      <c r="F30" s="50"/>
      <c r="G30" s="55"/>
      <c r="H30" s="164"/>
      <c r="I30" s="2"/>
      <c r="J30" s="2"/>
      <c r="K30" s="50"/>
      <c r="L30" s="50"/>
    </row>
    <row r="31" spans="1:12" ht="15" customHeight="1" x14ac:dyDescent="0.2">
      <c r="A31" s="167">
        <f t="shared" si="0"/>
        <v>1994</v>
      </c>
      <c r="B31" s="31"/>
      <c r="C31" s="2"/>
      <c r="D31" s="2"/>
      <c r="E31" s="2"/>
      <c r="F31" s="50"/>
      <c r="G31" s="55"/>
      <c r="H31" s="164"/>
      <c r="I31" s="2"/>
      <c r="J31" s="2"/>
      <c r="K31" s="50"/>
      <c r="L31" s="50"/>
    </row>
    <row r="32" spans="1:12" ht="15" customHeight="1" x14ac:dyDescent="0.2">
      <c r="A32" s="167">
        <f t="shared" si="0"/>
        <v>1993</v>
      </c>
      <c r="B32" s="31"/>
      <c r="C32" s="2"/>
      <c r="D32" s="2"/>
      <c r="E32" s="2"/>
      <c r="F32" s="50"/>
      <c r="G32" s="55"/>
      <c r="H32" s="164"/>
      <c r="I32" s="2"/>
      <c r="J32" s="2"/>
      <c r="K32" s="50"/>
      <c r="L32" s="50"/>
    </row>
    <row r="33" spans="1:12" ht="15" customHeight="1" x14ac:dyDescent="0.2">
      <c r="A33" s="167">
        <f t="shared" si="0"/>
        <v>1992</v>
      </c>
      <c r="B33" s="31"/>
      <c r="C33" s="2"/>
      <c r="D33" s="2"/>
      <c r="E33" s="2"/>
      <c r="F33" s="50"/>
      <c r="G33" s="55"/>
      <c r="H33" s="164"/>
      <c r="I33" s="2"/>
      <c r="J33" s="2"/>
      <c r="K33" s="50"/>
      <c r="L33" s="50"/>
    </row>
    <row r="34" spans="1:12" ht="15" customHeight="1" x14ac:dyDescent="0.2">
      <c r="A34" s="167">
        <f t="shared" si="0"/>
        <v>1991</v>
      </c>
      <c r="B34" s="31"/>
      <c r="C34" s="2"/>
      <c r="D34" s="2"/>
      <c r="E34" s="2"/>
      <c r="F34" s="50"/>
      <c r="G34" s="55"/>
      <c r="H34" s="164"/>
      <c r="I34" s="2"/>
      <c r="J34" s="2"/>
      <c r="K34" s="50"/>
      <c r="L34" s="50"/>
    </row>
    <row r="35" spans="1:12" ht="15" customHeight="1" x14ac:dyDescent="0.2">
      <c r="A35" s="167">
        <f t="shared" si="0"/>
        <v>1990</v>
      </c>
      <c r="B35" s="31"/>
      <c r="C35" s="2"/>
      <c r="D35" s="2"/>
      <c r="E35" s="2"/>
      <c r="F35" s="50"/>
      <c r="G35" s="55"/>
      <c r="H35" s="164"/>
      <c r="I35" s="2"/>
      <c r="J35" s="2"/>
      <c r="K35" s="50"/>
      <c r="L35" s="50"/>
    </row>
    <row r="36" spans="1:12" ht="15" customHeight="1" x14ac:dyDescent="0.2">
      <c r="A36" s="167">
        <f t="shared" si="0"/>
        <v>1989</v>
      </c>
      <c r="B36" s="31"/>
      <c r="C36" s="2"/>
      <c r="D36" s="2"/>
      <c r="E36" s="2"/>
      <c r="F36" s="50"/>
      <c r="G36" s="55"/>
      <c r="H36" s="164"/>
      <c r="I36" s="2"/>
      <c r="J36" s="2"/>
      <c r="K36" s="50"/>
      <c r="L36" s="50"/>
    </row>
    <row r="37" spans="1:12" ht="15" customHeight="1" x14ac:dyDescent="0.2">
      <c r="A37" s="167">
        <f t="shared" si="0"/>
        <v>1988</v>
      </c>
      <c r="B37" s="31"/>
      <c r="C37" s="2"/>
      <c r="D37" s="2"/>
      <c r="E37" s="2"/>
      <c r="F37" s="50"/>
      <c r="G37" s="55"/>
      <c r="H37" s="164"/>
      <c r="I37" s="2"/>
      <c r="J37" s="2"/>
      <c r="K37" s="50"/>
      <c r="L37" s="50"/>
    </row>
    <row r="38" spans="1:12" ht="15" customHeight="1" x14ac:dyDescent="0.2">
      <c r="A38" s="167">
        <f t="shared" si="0"/>
        <v>1987</v>
      </c>
      <c r="B38" s="31"/>
      <c r="C38" s="2"/>
      <c r="D38" s="2"/>
      <c r="E38" s="2"/>
      <c r="F38" s="50"/>
      <c r="G38" s="55"/>
      <c r="H38" s="164"/>
      <c r="I38" s="2"/>
      <c r="J38" s="2"/>
      <c r="K38" s="50"/>
      <c r="L38" s="50"/>
    </row>
    <row r="39" spans="1:12" ht="15" customHeight="1" x14ac:dyDescent="0.2">
      <c r="A39" s="167">
        <f t="shared" si="0"/>
        <v>1986</v>
      </c>
      <c r="B39" s="31"/>
      <c r="C39" s="2"/>
      <c r="D39" s="2"/>
      <c r="E39" s="2"/>
      <c r="F39" s="50"/>
      <c r="G39" s="55"/>
      <c r="H39" s="164"/>
      <c r="I39" s="2"/>
      <c r="J39" s="2"/>
      <c r="K39" s="50"/>
      <c r="L39" s="50"/>
    </row>
    <row r="40" spans="1:12" ht="15" customHeight="1" x14ac:dyDescent="0.2">
      <c r="A40" s="167">
        <f t="shared" si="0"/>
        <v>1985</v>
      </c>
      <c r="B40" s="31"/>
      <c r="C40" s="2"/>
      <c r="D40" s="2"/>
      <c r="E40" s="2"/>
      <c r="F40" s="50"/>
      <c r="G40" s="55"/>
      <c r="H40" s="164"/>
      <c r="I40" s="2"/>
      <c r="J40" s="2"/>
      <c r="K40" s="50"/>
      <c r="L40" s="50"/>
    </row>
    <row r="41" spans="1:12" ht="15" customHeight="1" x14ac:dyDescent="0.2">
      <c r="A41" s="167">
        <f t="shared" si="0"/>
        <v>1984</v>
      </c>
      <c r="B41" s="31"/>
      <c r="C41" s="2"/>
      <c r="D41" s="2"/>
      <c r="E41" s="2"/>
      <c r="F41" s="50"/>
      <c r="G41" s="55"/>
      <c r="H41" s="164"/>
      <c r="I41" s="2"/>
      <c r="J41" s="2"/>
      <c r="K41" s="50"/>
      <c r="L41" s="50"/>
    </row>
    <row r="42" spans="1:12" ht="15" customHeight="1" x14ac:dyDescent="0.2">
      <c r="A42" s="167">
        <f t="shared" si="0"/>
        <v>1983</v>
      </c>
      <c r="B42" s="31"/>
      <c r="C42" s="2"/>
      <c r="D42" s="2"/>
      <c r="E42" s="2"/>
      <c r="F42" s="50"/>
      <c r="G42" s="55"/>
      <c r="H42" s="164"/>
      <c r="I42" s="2"/>
      <c r="J42" s="2"/>
      <c r="K42" s="50"/>
      <c r="L42" s="50"/>
    </row>
    <row r="43" spans="1:12" ht="15" customHeight="1" x14ac:dyDescent="0.2">
      <c r="A43" s="167">
        <f t="shared" si="0"/>
        <v>1982</v>
      </c>
      <c r="B43" s="31"/>
      <c r="C43" s="2"/>
      <c r="D43" s="2"/>
      <c r="E43" s="2"/>
      <c r="F43" s="50"/>
      <c r="G43" s="55"/>
      <c r="H43" s="164"/>
      <c r="I43" s="2"/>
      <c r="J43" s="2"/>
      <c r="K43" s="50"/>
      <c r="L43" s="50"/>
    </row>
    <row r="44" spans="1:12" ht="15" customHeight="1" x14ac:dyDescent="0.2">
      <c r="A44" s="167">
        <f t="shared" si="0"/>
        <v>1981</v>
      </c>
      <c r="B44" s="31"/>
      <c r="C44" s="2"/>
      <c r="D44" s="2"/>
      <c r="E44" s="2"/>
      <c r="F44" s="50"/>
      <c r="G44" s="55"/>
      <c r="H44" s="164"/>
      <c r="I44" s="2"/>
      <c r="J44" s="2"/>
      <c r="K44" s="50"/>
      <c r="L44" s="50"/>
    </row>
    <row r="45" spans="1:12" ht="15" customHeight="1" x14ac:dyDescent="0.2">
      <c r="A45" s="167">
        <f t="shared" si="0"/>
        <v>1980</v>
      </c>
      <c r="B45" s="31"/>
      <c r="C45" s="2"/>
      <c r="D45" s="2"/>
      <c r="E45" s="2"/>
      <c r="F45" s="50"/>
      <c r="G45" s="55"/>
      <c r="H45" s="164"/>
      <c r="I45" s="2"/>
      <c r="J45" s="2"/>
      <c r="K45" s="50"/>
      <c r="L45" s="50"/>
    </row>
    <row r="46" spans="1:12" ht="15" customHeight="1" x14ac:dyDescent="0.2">
      <c r="A46" s="167">
        <f t="shared" si="0"/>
        <v>1979</v>
      </c>
      <c r="B46" s="31"/>
      <c r="C46" s="2"/>
      <c r="D46" s="2"/>
      <c r="E46" s="2"/>
      <c r="F46" s="50"/>
      <c r="G46" s="55"/>
      <c r="H46" s="164"/>
      <c r="I46" s="2"/>
      <c r="J46" s="2"/>
      <c r="K46" s="50"/>
      <c r="L46" s="50"/>
    </row>
    <row r="47" spans="1:12" ht="15" customHeight="1" x14ac:dyDescent="0.2">
      <c r="A47" s="167">
        <f t="shared" si="0"/>
        <v>1978</v>
      </c>
      <c r="B47" s="31"/>
      <c r="C47" s="2"/>
      <c r="D47" s="2"/>
      <c r="E47" s="2"/>
      <c r="F47" s="50"/>
      <c r="G47" s="55"/>
      <c r="H47" s="164"/>
      <c r="I47" s="2"/>
      <c r="J47" s="2"/>
      <c r="K47" s="50"/>
      <c r="L47" s="50"/>
    </row>
    <row r="48" spans="1:12" ht="15" customHeight="1" x14ac:dyDescent="0.2">
      <c r="A48" s="167">
        <f t="shared" si="0"/>
        <v>1977</v>
      </c>
      <c r="B48" s="31"/>
      <c r="C48" s="2"/>
      <c r="D48" s="2"/>
      <c r="E48" s="2"/>
      <c r="F48" s="50"/>
      <c r="G48" s="55"/>
      <c r="H48" s="164"/>
      <c r="I48" s="2"/>
      <c r="J48" s="2"/>
      <c r="K48" s="50"/>
      <c r="L48" s="50"/>
    </row>
    <row r="49" spans="1:12" ht="15" customHeight="1" x14ac:dyDescent="0.2">
      <c r="A49" s="167">
        <f t="shared" si="0"/>
        <v>1976</v>
      </c>
      <c r="B49" s="31"/>
      <c r="C49" s="2"/>
      <c r="D49" s="2"/>
      <c r="E49" s="2"/>
      <c r="F49" s="50"/>
      <c r="G49" s="55"/>
      <c r="H49" s="164"/>
      <c r="I49" s="2"/>
      <c r="J49" s="2"/>
      <c r="K49" s="50"/>
      <c r="L49" s="50"/>
    </row>
    <row r="50" spans="1:12" ht="15" customHeight="1" x14ac:dyDescent="0.2">
      <c r="A50" s="167">
        <f t="shared" si="0"/>
        <v>1975</v>
      </c>
      <c r="B50" s="31"/>
      <c r="C50" s="2"/>
      <c r="D50" s="2"/>
      <c r="E50" s="2"/>
      <c r="F50" s="50"/>
      <c r="G50" s="55"/>
      <c r="H50" s="164"/>
      <c r="I50" s="2"/>
      <c r="J50" s="2"/>
      <c r="K50" s="50"/>
      <c r="L50" s="50"/>
    </row>
    <row r="51" spans="1:12" ht="15" customHeight="1" x14ac:dyDescent="0.2">
      <c r="A51" s="167">
        <f t="shared" si="0"/>
        <v>1974</v>
      </c>
      <c r="B51" s="31"/>
      <c r="C51" s="2"/>
      <c r="D51" s="2"/>
      <c r="E51" s="2"/>
      <c r="F51" s="50"/>
      <c r="G51" s="55"/>
      <c r="H51" s="164"/>
      <c r="I51" s="2"/>
      <c r="J51" s="2"/>
      <c r="K51" s="50"/>
      <c r="L51" s="50"/>
    </row>
    <row r="52" spans="1:12" ht="15" customHeight="1" x14ac:dyDescent="0.2">
      <c r="A52" s="167">
        <f t="shared" si="0"/>
        <v>1973</v>
      </c>
      <c r="B52" s="31"/>
      <c r="C52" s="2"/>
      <c r="D52" s="2"/>
      <c r="E52" s="2"/>
      <c r="F52" s="50"/>
      <c r="G52" s="55"/>
      <c r="H52" s="164"/>
      <c r="I52" s="2"/>
      <c r="J52" s="2"/>
      <c r="K52" s="50"/>
      <c r="L52" s="50"/>
    </row>
    <row r="53" spans="1:12" ht="15" customHeight="1" x14ac:dyDescent="0.2">
      <c r="A53" s="167">
        <f t="shared" si="0"/>
        <v>1972</v>
      </c>
      <c r="B53" s="31"/>
      <c r="C53" s="2"/>
      <c r="D53" s="2"/>
      <c r="E53" s="2"/>
      <c r="F53" s="50"/>
      <c r="G53" s="55"/>
      <c r="H53" s="164"/>
      <c r="I53" s="2"/>
      <c r="J53" s="2"/>
      <c r="K53" s="50"/>
      <c r="L53" s="50"/>
    </row>
    <row r="54" spans="1:12" ht="15" customHeight="1" x14ac:dyDescent="0.2">
      <c r="A54" s="167">
        <f t="shared" si="0"/>
        <v>1971</v>
      </c>
      <c r="B54" s="31"/>
      <c r="C54" s="2"/>
      <c r="D54" s="2"/>
      <c r="E54" s="2"/>
      <c r="F54" s="50"/>
      <c r="G54" s="55"/>
      <c r="H54" s="164"/>
      <c r="I54" s="2"/>
      <c r="J54" s="2"/>
      <c r="K54" s="50"/>
      <c r="L54" s="50"/>
    </row>
    <row r="55" spans="1:12" ht="15" customHeight="1" x14ac:dyDescent="0.2">
      <c r="A55" s="167">
        <f t="shared" si="0"/>
        <v>1970</v>
      </c>
      <c r="B55" s="31"/>
      <c r="C55" s="2"/>
      <c r="D55" s="2"/>
      <c r="E55" s="2"/>
      <c r="F55" s="50"/>
      <c r="G55" s="55"/>
      <c r="H55" s="164"/>
      <c r="I55" s="2"/>
      <c r="J55" s="2"/>
      <c r="K55" s="50"/>
      <c r="L55" s="50"/>
    </row>
    <row r="56" spans="1:12" ht="15" customHeight="1" thickBot="1" x14ac:dyDescent="0.25">
      <c r="A56" s="169" t="s">
        <v>135</v>
      </c>
      <c r="B56" s="31"/>
      <c r="C56" s="159"/>
      <c r="D56" s="159"/>
      <c r="E56" s="159"/>
      <c r="F56" s="160"/>
      <c r="G56" s="168"/>
      <c r="H56" s="164"/>
      <c r="I56" s="159"/>
      <c r="J56" s="159"/>
      <c r="K56" s="160"/>
      <c r="L56" s="160"/>
    </row>
    <row r="57" spans="1:12" ht="13.5" thickBot="1" x14ac:dyDescent="0.25">
      <c r="A57" s="172" t="s">
        <v>61</v>
      </c>
      <c r="B57" s="173">
        <f>SUM(B8:B56)</f>
        <v>28</v>
      </c>
      <c r="C57" s="170">
        <f t="shared" ref="C57:K57" si="1">SUM(C8:C56)</f>
        <v>0</v>
      </c>
      <c r="D57" s="170">
        <f t="shared" si="1"/>
        <v>0</v>
      </c>
      <c r="E57" s="170">
        <f t="shared" si="1"/>
        <v>0</v>
      </c>
      <c r="F57" s="170">
        <f t="shared" si="1"/>
        <v>0</v>
      </c>
      <c r="G57" s="171">
        <f t="shared" si="1"/>
        <v>0</v>
      </c>
      <c r="H57" s="190">
        <f t="shared" si="1"/>
        <v>2891</v>
      </c>
      <c r="I57" s="170">
        <f t="shared" si="1"/>
        <v>0</v>
      </c>
      <c r="J57" s="170">
        <f t="shared" si="1"/>
        <v>121</v>
      </c>
      <c r="K57" s="170">
        <f t="shared" si="1"/>
        <v>1567</v>
      </c>
      <c r="L57" s="170">
        <f>SUM(L8:L56)</f>
        <v>1</v>
      </c>
    </row>
    <row r="58" spans="1:12" ht="13.5" thickBot="1" x14ac:dyDescent="0.25">
      <c r="A58" s="174" t="s">
        <v>136</v>
      </c>
      <c r="B58" s="800">
        <f>SUM(B57:G57)</f>
        <v>28</v>
      </c>
      <c r="C58" s="801"/>
      <c r="D58" s="801"/>
      <c r="E58" s="801"/>
      <c r="F58" s="801"/>
      <c r="G58" s="802"/>
      <c r="H58" s="803">
        <f>SUM(H57:L57)</f>
        <v>4580</v>
      </c>
      <c r="I58" s="804"/>
      <c r="J58" s="804"/>
      <c r="K58" s="804"/>
      <c r="L58" s="805"/>
    </row>
    <row r="59" spans="1:12" hidden="1" x14ac:dyDescent="0.2">
      <c r="B59" s="4">
        <f>'Tabela I'!G21</f>
        <v>28</v>
      </c>
      <c r="H59" s="4">
        <f>'Tabela I'!G28</f>
        <v>4580</v>
      </c>
    </row>
    <row r="61" spans="1:12" x14ac:dyDescent="0.2">
      <c r="A61" s="798" t="s">
        <v>282</v>
      </c>
      <c r="B61" s="798"/>
      <c r="C61" s="798"/>
      <c r="D61" s="798"/>
      <c r="E61" s="798"/>
      <c r="F61" s="798"/>
      <c r="G61" s="798"/>
      <c r="H61" s="798"/>
      <c r="I61" s="798"/>
      <c r="J61" s="798"/>
      <c r="K61" s="798"/>
      <c r="L61" s="798"/>
    </row>
    <row r="62" spans="1:12" x14ac:dyDescent="0.2">
      <c r="A62" s="798"/>
      <c r="B62" s="798"/>
      <c r="C62" s="798"/>
      <c r="D62" s="798"/>
      <c r="E62" s="798"/>
      <c r="F62" s="798"/>
      <c r="G62" s="798"/>
      <c r="H62" s="798"/>
      <c r="I62" s="798"/>
      <c r="J62" s="798"/>
      <c r="K62" s="798"/>
      <c r="L62" s="798"/>
    </row>
    <row r="63" spans="1:12" x14ac:dyDescent="0.2">
      <c r="A63" s="798"/>
      <c r="B63" s="798"/>
      <c r="C63" s="798"/>
      <c r="D63" s="798"/>
      <c r="E63" s="798"/>
      <c r="F63" s="798"/>
      <c r="G63" s="798"/>
      <c r="H63" s="798"/>
      <c r="I63" s="798"/>
      <c r="J63" s="798"/>
      <c r="K63" s="798"/>
      <c r="L63" s="798"/>
    </row>
    <row r="64" spans="1:12" x14ac:dyDescent="0.2">
      <c r="A64" s="798"/>
      <c r="B64" s="798"/>
      <c r="C64" s="798"/>
      <c r="D64" s="798"/>
      <c r="E64" s="798"/>
      <c r="F64" s="798"/>
      <c r="G64" s="798"/>
      <c r="H64" s="798"/>
      <c r="I64" s="798"/>
      <c r="J64" s="798"/>
      <c r="K64" s="798"/>
      <c r="L64" s="798"/>
    </row>
    <row r="65" spans="1:12" x14ac:dyDescent="0.2">
      <c r="A65" s="798"/>
      <c r="B65" s="798"/>
      <c r="C65" s="798"/>
      <c r="D65" s="798"/>
      <c r="E65" s="798"/>
      <c r="F65" s="798"/>
      <c r="G65" s="798"/>
      <c r="H65" s="798"/>
      <c r="I65" s="798"/>
      <c r="J65" s="798"/>
      <c r="K65" s="798"/>
      <c r="L65" s="798"/>
    </row>
  </sheetData>
  <sheetProtection password="CCF6" sheet="1" objects="1" scenarios="1"/>
  <mergeCells count="7">
    <mergeCell ref="A61:L65"/>
    <mergeCell ref="A3:L3"/>
    <mergeCell ref="B58:G58"/>
    <mergeCell ref="H58:L58"/>
    <mergeCell ref="A5:A7"/>
    <mergeCell ref="B5:G5"/>
    <mergeCell ref="H5:L5"/>
  </mergeCells>
  <phoneticPr fontId="9" type="noConversion"/>
  <conditionalFormatting sqref="B58:G58">
    <cfRule type="cellIs" dxfId="3" priority="1" stopIfTrue="1" operator="notEqual">
      <formula>$B$59</formula>
    </cfRule>
  </conditionalFormatting>
  <conditionalFormatting sqref="H58:L58">
    <cfRule type="cellIs" dxfId="2" priority="2" stopIfTrue="1" operator="notEqual">
      <formula>$H$59</formula>
    </cfRule>
  </conditionalFormatting>
  <pageMargins left="0.75" right="0.75" top="1" bottom="1" header="0.5" footer="0.5"/>
  <pageSetup paperSize="9" scale="83" orientation="portrait" r:id="rId1"/>
  <headerFooter differentOddEven="1" differentFirst="1" alignWithMargins="0">
    <oddHeader>&amp;R </oddHeader>
    <evenHeader>&amp;R </evenHeader>
    <firstHeader>&amp;R </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K67"/>
  <sheetViews>
    <sheetView showGridLines="0" view="pageBreakPreview" zoomScale="85" zoomScaleNormal="100" zoomScaleSheetLayoutView="85" workbookViewId="0">
      <selection activeCell="B27" sqref="B27"/>
    </sheetView>
  </sheetViews>
  <sheetFormatPr defaultRowHeight="12.75" x14ac:dyDescent="0.2"/>
  <cols>
    <col min="1" max="1" width="27.85546875" style="4" customWidth="1"/>
    <col min="2" max="4" width="26.28515625" style="4" customWidth="1"/>
    <col min="5" max="6" width="17.7109375" style="4" customWidth="1"/>
    <col min="7" max="7" width="14.85546875" style="4" customWidth="1"/>
    <col min="8" max="16384" width="9.140625" style="4"/>
  </cols>
  <sheetData>
    <row r="1" spans="1:11" ht="21" customHeight="1" x14ac:dyDescent="0.25">
      <c r="A1" s="17" t="s">
        <v>129</v>
      </c>
      <c r="B1" s="197" t="str">
        <f>'Tabela I'!C1</f>
        <v>Općinski sud u Zenici</v>
      </c>
      <c r="D1" s="13"/>
      <c r="E1" s="13"/>
      <c r="F1" s="102"/>
      <c r="G1" s="104"/>
    </row>
    <row r="2" spans="1:11" ht="18" customHeight="1" x14ac:dyDescent="0.25">
      <c r="A2" s="72" t="s">
        <v>66</v>
      </c>
      <c r="B2" s="56" t="str">
        <f>'Tabela I'!C2</f>
        <v>1.1.2017.- 31.12.2017.</v>
      </c>
      <c r="C2" s="73"/>
      <c r="D2" s="13"/>
      <c r="E2" s="13"/>
      <c r="F2" s="6"/>
      <c r="G2" s="69"/>
      <c r="H2" s="69"/>
      <c r="I2" s="78"/>
      <c r="J2" s="7"/>
      <c r="K2" s="7"/>
    </row>
    <row r="3" spans="1:11" ht="20.25" customHeight="1" x14ac:dyDescent="0.25">
      <c r="A3" s="105" t="s">
        <v>184</v>
      </c>
      <c r="B3" s="9"/>
      <c r="C3" s="9"/>
      <c r="D3" s="9"/>
      <c r="E3" s="9"/>
      <c r="F3" s="106"/>
    </row>
    <row r="4" spans="1:11" ht="21" customHeight="1" thickBot="1" x14ac:dyDescent="0.3">
      <c r="A4" s="105" t="s">
        <v>181</v>
      </c>
      <c r="B4" s="9"/>
      <c r="C4" s="9"/>
      <c r="D4" s="9"/>
      <c r="E4" s="9"/>
      <c r="F4" s="106"/>
    </row>
    <row r="5" spans="1:11" ht="40.5" customHeight="1" x14ac:dyDescent="0.2">
      <c r="A5" s="391" t="s">
        <v>93</v>
      </c>
      <c r="B5" s="119" t="s">
        <v>94</v>
      </c>
      <c r="C5" s="119" t="s">
        <v>95</v>
      </c>
      <c r="D5" s="389" t="s">
        <v>57</v>
      </c>
      <c r="E5" s="116"/>
      <c r="F5" s="117"/>
      <c r="G5" s="120"/>
    </row>
    <row r="6" spans="1:11" ht="15" customHeight="1" thickBot="1" x14ac:dyDescent="0.25">
      <c r="A6" s="127" t="s">
        <v>17</v>
      </c>
      <c r="B6" s="112" t="s">
        <v>18</v>
      </c>
      <c r="C6" s="113" t="s">
        <v>19</v>
      </c>
      <c r="D6" s="114" t="s">
        <v>60</v>
      </c>
      <c r="E6" s="116"/>
      <c r="F6" s="117"/>
      <c r="G6" s="120"/>
    </row>
    <row r="7" spans="1:11" ht="22.5" customHeight="1" thickBot="1" x14ac:dyDescent="0.25">
      <c r="A7" s="147">
        <v>1</v>
      </c>
      <c r="B7" s="148">
        <v>0</v>
      </c>
      <c r="C7" s="148">
        <v>11</v>
      </c>
      <c r="D7" s="149">
        <f>IF(SUM(A7:C7)=0," ",SUM(A7:C7))</f>
        <v>12</v>
      </c>
      <c r="E7" s="118"/>
      <c r="F7" s="118"/>
      <c r="G7" s="118"/>
    </row>
    <row r="8" spans="1:11" s="110" customFormat="1" ht="24.75" customHeight="1" thickBot="1" x14ac:dyDescent="0.3">
      <c r="A8" s="105" t="s">
        <v>182</v>
      </c>
      <c r="B8" s="109"/>
      <c r="C8" s="109"/>
      <c r="D8" s="109"/>
      <c r="E8" s="109"/>
      <c r="F8" s="109"/>
    </row>
    <row r="9" spans="1:11" ht="23.25" customHeight="1" x14ac:dyDescent="0.2">
      <c r="A9" s="817" t="s">
        <v>117</v>
      </c>
      <c r="B9" s="821" t="s">
        <v>96</v>
      </c>
      <c r="C9" s="822"/>
      <c r="D9" s="822"/>
      <c r="E9" s="815" t="s">
        <v>57</v>
      </c>
    </row>
    <row r="10" spans="1:11" s="5" customFormat="1" ht="40.5" customHeight="1" x14ac:dyDescent="0.2">
      <c r="A10" s="818"/>
      <c r="B10" s="107" t="s">
        <v>97</v>
      </c>
      <c r="C10" s="107" t="s">
        <v>98</v>
      </c>
      <c r="D10" s="107" t="s">
        <v>99</v>
      </c>
      <c r="E10" s="816"/>
    </row>
    <row r="11" spans="1:11" ht="15" customHeight="1" thickBot="1" x14ac:dyDescent="0.25">
      <c r="A11" s="819"/>
      <c r="B11" s="112" t="s">
        <v>17</v>
      </c>
      <c r="C11" s="112" t="s">
        <v>18</v>
      </c>
      <c r="D11" s="113" t="s">
        <v>19</v>
      </c>
      <c r="E11" s="114" t="s">
        <v>60</v>
      </c>
      <c r="G11" s="120"/>
    </row>
    <row r="12" spans="1:11" ht="30" customHeight="1" x14ac:dyDescent="0.2">
      <c r="A12" s="128" t="s">
        <v>100</v>
      </c>
      <c r="B12" s="138"/>
      <c r="C12" s="139"/>
      <c r="D12" s="139"/>
      <c r="E12" s="140" t="str">
        <f t="shared" ref="E12:E18" si="0">IF(SUM(B12:D12)=0," ",SUM(B12:D12))</f>
        <v xml:space="preserve"> </v>
      </c>
    </row>
    <row r="13" spans="1:11" ht="30" customHeight="1" x14ac:dyDescent="0.2">
      <c r="A13" s="125" t="s">
        <v>101</v>
      </c>
      <c r="B13" s="141"/>
      <c r="C13" s="142"/>
      <c r="D13" s="142"/>
      <c r="E13" s="143" t="str">
        <f t="shared" si="0"/>
        <v xml:space="preserve"> </v>
      </c>
    </row>
    <row r="14" spans="1:11" ht="30" customHeight="1" x14ac:dyDescent="0.2">
      <c r="A14" s="125" t="s">
        <v>102</v>
      </c>
      <c r="B14" s="141"/>
      <c r="C14" s="142"/>
      <c r="D14" s="142">
        <v>3</v>
      </c>
      <c r="E14" s="143">
        <f t="shared" si="0"/>
        <v>3</v>
      </c>
    </row>
    <row r="15" spans="1:11" ht="30" customHeight="1" x14ac:dyDescent="0.2">
      <c r="A15" s="125" t="s">
        <v>103</v>
      </c>
      <c r="B15" s="141"/>
      <c r="C15" s="142"/>
      <c r="D15" s="142"/>
      <c r="E15" s="143" t="str">
        <f t="shared" si="0"/>
        <v xml:space="preserve"> </v>
      </c>
    </row>
    <row r="16" spans="1:11" ht="30" customHeight="1" x14ac:dyDescent="0.2">
      <c r="A16" s="125" t="s">
        <v>104</v>
      </c>
      <c r="B16" s="141"/>
      <c r="C16" s="142"/>
      <c r="D16" s="142"/>
      <c r="E16" s="143" t="str">
        <f t="shared" si="0"/>
        <v xml:space="preserve"> </v>
      </c>
    </row>
    <row r="17" spans="1:6" s="5" customFormat="1" ht="40.5" customHeight="1" x14ac:dyDescent="0.2">
      <c r="A17" s="125" t="s">
        <v>105</v>
      </c>
      <c r="B17" s="141"/>
      <c r="C17" s="142"/>
      <c r="D17" s="142"/>
      <c r="E17" s="143" t="str">
        <f t="shared" si="0"/>
        <v xml:space="preserve"> </v>
      </c>
    </row>
    <row r="18" spans="1:6" s="5" customFormat="1" ht="30" customHeight="1" thickBot="1" x14ac:dyDescent="0.25">
      <c r="A18" s="126" t="s">
        <v>92</v>
      </c>
      <c r="B18" s="144"/>
      <c r="C18" s="145"/>
      <c r="D18" s="145"/>
      <c r="E18" s="146" t="str">
        <f t="shared" si="0"/>
        <v xml:space="preserve"> </v>
      </c>
    </row>
    <row r="19" spans="1:6" s="130" customFormat="1" ht="24.75" customHeight="1" thickBot="1" x14ac:dyDescent="0.25">
      <c r="A19" s="134" t="s">
        <v>183</v>
      </c>
      <c r="B19" s="129"/>
      <c r="C19" s="129"/>
      <c r="D19" s="129"/>
      <c r="E19" s="129"/>
      <c r="F19" s="129"/>
    </row>
    <row r="20" spans="1:6" s="130" customFormat="1" ht="36" customHeight="1" x14ac:dyDescent="0.2">
      <c r="A20" s="817" t="s">
        <v>117</v>
      </c>
      <c r="B20" s="820" t="s">
        <v>119</v>
      </c>
      <c r="C20" s="820"/>
      <c r="D20" s="820"/>
      <c r="E20" s="820"/>
      <c r="F20" s="815"/>
    </row>
    <row r="21" spans="1:6" s="130" customFormat="1" ht="38.25" customHeight="1" x14ac:dyDescent="0.2">
      <c r="A21" s="818"/>
      <c r="B21" s="135" t="s">
        <v>120</v>
      </c>
      <c r="C21" s="135" t="s">
        <v>121</v>
      </c>
      <c r="D21" s="135" t="s">
        <v>122</v>
      </c>
      <c r="E21" s="135" t="s">
        <v>92</v>
      </c>
      <c r="F21" s="390" t="s">
        <v>57</v>
      </c>
    </row>
    <row r="22" spans="1:6" s="130" customFormat="1" ht="15" customHeight="1" thickBot="1" x14ac:dyDescent="0.25">
      <c r="A22" s="819"/>
      <c r="B22" s="136" t="s">
        <v>17</v>
      </c>
      <c r="C22" s="136" t="s">
        <v>18</v>
      </c>
      <c r="D22" s="136" t="s">
        <v>19</v>
      </c>
      <c r="E22" s="131" t="s">
        <v>27</v>
      </c>
      <c r="F22" s="132" t="s">
        <v>116</v>
      </c>
    </row>
    <row r="23" spans="1:6" s="130" customFormat="1" ht="30" customHeight="1" thickBot="1" x14ac:dyDescent="0.25">
      <c r="A23" s="137" t="s">
        <v>118</v>
      </c>
      <c r="B23" s="150"/>
      <c r="C23" s="150"/>
      <c r="D23" s="150"/>
      <c r="E23" s="150">
        <v>3</v>
      </c>
      <c r="F23" s="151">
        <f>IF(SUM(B23:E23)=0," ",SUM(B23:E23))</f>
        <v>3</v>
      </c>
    </row>
    <row r="24" spans="1:6" s="110" customFormat="1" ht="24.75" customHeight="1" thickBot="1" x14ac:dyDescent="0.3">
      <c r="A24" s="108" t="s">
        <v>278</v>
      </c>
      <c r="B24" s="109"/>
      <c r="C24" s="109"/>
      <c r="D24" s="109"/>
      <c r="E24" s="109"/>
      <c r="F24" s="109"/>
    </row>
    <row r="25" spans="1:6" ht="73.5" customHeight="1" x14ac:dyDescent="0.2">
      <c r="A25" s="124" t="s">
        <v>106</v>
      </c>
      <c r="B25" s="121">
        <v>1</v>
      </c>
      <c r="C25" s="118"/>
      <c r="D25" s="118"/>
      <c r="E25" s="118"/>
      <c r="F25" s="118"/>
    </row>
    <row r="26" spans="1:6" ht="34.5" customHeight="1" thickBot="1" x14ac:dyDescent="0.25">
      <c r="A26" s="126" t="s">
        <v>107</v>
      </c>
      <c r="B26" s="682">
        <v>1000</v>
      </c>
      <c r="C26" s="118"/>
      <c r="D26" s="118"/>
      <c r="E26" s="118"/>
      <c r="F26" s="118"/>
    </row>
    <row r="27" spans="1:6" ht="22.5" customHeight="1" x14ac:dyDescent="0.2"/>
    <row r="28" spans="1:6" ht="37.5" customHeight="1" x14ac:dyDescent="0.2">
      <c r="A28" s="798" t="s">
        <v>283</v>
      </c>
      <c r="B28" s="798"/>
      <c r="C28" s="798"/>
      <c r="D28" s="798"/>
      <c r="E28" s="798"/>
      <c r="F28" s="798"/>
    </row>
    <row r="29" spans="1:6" ht="11.25" customHeight="1" x14ac:dyDescent="0.2"/>
    <row r="32" spans="1:6" x14ac:dyDescent="0.2">
      <c r="B32" s="111"/>
      <c r="C32" s="111"/>
      <c r="D32" s="111"/>
      <c r="E32" s="111"/>
      <c r="F32" s="111"/>
    </row>
    <row r="33" spans="2:6" x14ac:dyDescent="0.2">
      <c r="B33" s="111"/>
      <c r="C33" s="111"/>
      <c r="D33" s="111"/>
      <c r="E33" s="111"/>
      <c r="F33" s="111"/>
    </row>
    <row r="34" spans="2:6" x14ac:dyDescent="0.2">
      <c r="B34" s="111"/>
      <c r="C34" s="111"/>
      <c r="D34" s="111"/>
      <c r="E34" s="111"/>
      <c r="F34" s="111"/>
    </row>
    <row r="35" spans="2:6" x14ac:dyDescent="0.2">
      <c r="B35" s="111"/>
      <c r="C35" s="111"/>
      <c r="D35" s="111"/>
      <c r="E35" s="111"/>
      <c r="F35" s="111"/>
    </row>
    <row r="36" spans="2:6" x14ac:dyDescent="0.2">
      <c r="B36" s="111"/>
      <c r="C36" s="111"/>
      <c r="D36" s="111"/>
      <c r="E36" s="111"/>
      <c r="F36" s="111"/>
    </row>
    <row r="37" spans="2:6" x14ac:dyDescent="0.2">
      <c r="B37" s="111"/>
      <c r="C37" s="111"/>
      <c r="D37" s="111"/>
      <c r="E37" s="111"/>
      <c r="F37" s="111"/>
    </row>
    <row r="38" spans="2:6" x14ac:dyDescent="0.2">
      <c r="B38" s="111"/>
      <c r="C38" s="111"/>
      <c r="D38" s="111"/>
      <c r="E38" s="111"/>
      <c r="F38" s="111"/>
    </row>
    <row r="39" spans="2:6" x14ac:dyDescent="0.2">
      <c r="B39" s="111"/>
      <c r="C39" s="111"/>
      <c r="D39" s="111"/>
      <c r="E39" s="111"/>
      <c r="F39" s="111"/>
    </row>
    <row r="40" spans="2:6" x14ac:dyDescent="0.2">
      <c r="B40" s="111"/>
      <c r="C40" s="111"/>
      <c r="D40" s="111"/>
      <c r="E40" s="111"/>
      <c r="F40" s="111"/>
    </row>
    <row r="41" spans="2:6" x14ac:dyDescent="0.2">
      <c r="B41" s="111"/>
      <c r="C41" s="111"/>
      <c r="D41" s="111"/>
      <c r="E41" s="111"/>
      <c r="F41" s="111"/>
    </row>
    <row r="42" spans="2:6" x14ac:dyDescent="0.2">
      <c r="B42" s="111"/>
      <c r="C42" s="111"/>
      <c r="D42" s="111"/>
      <c r="E42" s="111"/>
      <c r="F42" s="111"/>
    </row>
    <row r="43" spans="2:6" x14ac:dyDescent="0.2">
      <c r="B43" s="111"/>
      <c r="C43" s="111"/>
      <c r="D43" s="111"/>
      <c r="E43" s="111"/>
      <c r="F43" s="111"/>
    </row>
    <row r="44" spans="2:6" x14ac:dyDescent="0.2">
      <c r="B44" s="111"/>
      <c r="C44" s="111"/>
      <c r="D44" s="111"/>
      <c r="E44" s="111"/>
      <c r="F44" s="111"/>
    </row>
    <row r="45" spans="2:6" x14ac:dyDescent="0.2">
      <c r="B45" s="111"/>
      <c r="C45" s="111"/>
      <c r="D45" s="111"/>
      <c r="E45" s="111"/>
      <c r="F45" s="111"/>
    </row>
    <row r="46" spans="2:6" x14ac:dyDescent="0.2">
      <c r="B46" s="111"/>
      <c r="C46" s="111"/>
      <c r="D46" s="111"/>
      <c r="E46" s="111"/>
      <c r="F46" s="111"/>
    </row>
    <row r="47" spans="2:6" x14ac:dyDescent="0.2">
      <c r="B47" s="111"/>
      <c r="C47" s="111"/>
      <c r="D47" s="111"/>
      <c r="E47" s="111"/>
      <c r="F47" s="111"/>
    </row>
    <row r="48" spans="2:6" x14ac:dyDescent="0.2">
      <c r="B48" s="111"/>
      <c r="C48" s="111"/>
      <c r="D48" s="111"/>
      <c r="E48" s="111"/>
      <c r="F48" s="111"/>
    </row>
    <row r="49" spans="2:6" x14ac:dyDescent="0.2">
      <c r="B49" s="111"/>
      <c r="C49" s="111"/>
      <c r="D49" s="111"/>
      <c r="E49" s="111"/>
      <c r="F49" s="111"/>
    </row>
    <row r="50" spans="2:6" x14ac:dyDescent="0.2">
      <c r="B50" s="111"/>
      <c r="C50" s="111"/>
      <c r="D50" s="111"/>
      <c r="E50" s="111"/>
      <c r="F50" s="111"/>
    </row>
    <row r="51" spans="2:6" x14ac:dyDescent="0.2">
      <c r="B51" s="111"/>
      <c r="C51" s="111"/>
      <c r="D51" s="111"/>
      <c r="E51" s="111"/>
      <c r="F51" s="111"/>
    </row>
    <row r="52" spans="2:6" x14ac:dyDescent="0.2">
      <c r="B52" s="111"/>
      <c r="C52" s="111"/>
      <c r="D52" s="111"/>
      <c r="E52" s="111"/>
      <c r="F52" s="111"/>
    </row>
    <row r="53" spans="2:6" x14ac:dyDescent="0.2">
      <c r="B53" s="111"/>
      <c r="C53" s="111"/>
      <c r="D53" s="111"/>
      <c r="E53" s="111"/>
      <c r="F53" s="111"/>
    </row>
    <row r="54" spans="2:6" x14ac:dyDescent="0.2">
      <c r="B54" s="111"/>
      <c r="C54" s="111"/>
      <c r="D54" s="111"/>
      <c r="E54" s="111"/>
      <c r="F54" s="111"/>
    </row>
    <row r="55" spans="2:6" x14ac:dyDescent="0.2">
      <c r="B55" s="111"/>
      <c r="C55" s="111"/>
      <c r="D55" s="111"/>
      <c r="E55" s="111"/>
      <c r="F55" s="111"/>
    </row>
    <row r="56" spans="2:6" x14ac:dyDescent="0.2">
      <c r="B56" s="111"/>
      <c r="C56" s="111"/>
      <c r="D56" s="111"/>
      <c r="E56" s="111"/>
      <c r="F56" s="111"/>
    </row>
    <row r="57" spans="2:6" x14ac:dyDescent="0.2">
      <c r="B57" s="111"/>
      <c r="C57" s="111"/>
      <c r="D57" s="111"/>
      <c r="E57" s="111"/>
      <c r="F57" s="111"/>
    </row>
    <row r="58" spans="2:6" x14ac:dyDescent="0.2">
      <c r="B58" s="111"/>
      <c r="C58" s="111"/>
      <c r="D58" s="111"/>
      <c r="E58" s="111"/>
      <c r="F58" s="111"/>
    </row>
    <row r="59" spans="2:6" x14ac:dyDescent="0.2">
      <c r="B59" s="111"/>
      <c r="C59" s="111"/>
      <c r="D59" s="111"/>
      <c r="E59" s="111"/>
      <c r="F59" s="111"/>
    </row>
    <row r="60" spans="2:6" x14ac:dyDescent="0.2">
      <c r="B60" s="111"/>
      <c r="C60" s="111"/>
      <c r="D60" s="111"/>
      <c r="E60" s="111"/>
      <c r="F60" s="111"/>
    </row>
    <row r="61" spans="2:6" x14ac:dyDescent="0.2">
      <c r="B61" s="111"/>
      <c r="C61" s="111"/>
      <c r="D61" s="111"/>
      <c r="E61" s="111"/>
      <c r="F61" s="111"/>
    </row>
    <row r="62" spans="2:6" x14ac:dyDescent="0.2">
      <c r="B62" s="111"/>
      <c r="C62" s="111"/>
      <c r="D62" s="111"/>
      <c r="E62" s="111"/>
      <c r="F62" s="111"/>
    </row>
    <row r="63" spans="2:6" x14ac:dyDescent="0.2">
      <c r="B63" s="111"/>
      <c r="C63" s="111"/>
      <c r="D63" s="111"/>
      <c r="E63" s="111"/>
      <c r="F63" s="111"/>
    </row>
    <row r="64" spans="2:6" x14ac:dyDescent="0.2">
      <c r="B64" s="111"/>
      <c r="C64" s="111"/>
      <c r="D64" s="111"/>
      <c r="E64" s="111"/>
      <c r="F64" s="111"/>
    </row>
    <row r="65" spans="2:6" x14ac:dyDescent="0.2">
      <c r="B65" s="111"/>
      <c r="C65" s="111"/>
      <c r="D65" s="111"/>
      <c r="E65" s="111"/>
      <c r="F65" s="111"/>
    </row>
    <row r="66" spans="2:6" x14ac:dyDescent="0.2">
      <c r="B66" s="111"/>
      <c r="C66" s="111"/>
      <c r="D66" s="111"/>
      <c r="E66" s="111"/>
      <c r="F66" s="111"/>
    </row>
    <row r="67" spans="2:6" x14ac:dyDescent="0.2">
      <c r="B67" s="111"/>
      <c r="C67" s="111"/>
      <c r="D67" s="111"/>
      <c r="E67" s="111"/>
      <c r="F67" s="111"/>
    </row>
  </sheetData>
  <sheetProtection password="CCF6" sheet="1" objects="1" scenarios="1"/>
  <mergeCells count="6">
    <mergeCell ref="A28:F28"/>
    <mergeCell ref="E9:E10"/>
    <mergeCell ref="A9:A11"/>
    <mergeCell ref="A20:A22"/>
    <mergeCell ref="B20:F20"/>
    <mergeCell ref="B9:D9"/>
  </mergeCells>
  <phoneticPr fontId="9" type="noConversion"/>
  <conditionalFormatting sqref="E12:E18">
    <cfRule type="cellIs" dxfId="1" priority="1" stopIfTrue="1" operator="lessThan">
      <formula>SUM(G12:H12)</formula>
    </cfRule>
  </conditionalFormatting>
  <conditionalFormatting sqref="D7">
    <cfRule type="cellIs" dxfId="0" priority="2" stopIfTrue="1" operator="lessThan">
      <formula>SUM(#REF!)</formula>
    </cfRule>
  </conditionalFormatting>
  <pageMargins left="0.61" right="0.52" top="0.36" bottom="0.36" header="0.33" footer="0.37"/>
  <pageSetup scale="63" orientation="portrait" r:id="rId1"/>
  <headerFooter differentOddEven="1" differentFirst="1" alignWithMargins="0">
    <oddHeader>&amp;R </oddHeader>
    <evenHeader>&amp;R </evenHeader>
    <firstHeader>&amp;R </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11</vt:i4>
      </vt:variant>
    </vt:vector>
  </HeadingPairs>
  <TitlesOfParts>
    <vt:vector size="27" baseType="lpstr">
      <vt:lpstr>Uputstvo</vt:lpstr>
      <vt:lpstr>Tabela I</vt:lpstr>
      <vt:lpstr>Tabela Ia</vt:lpstr>
      <vt:lpstr>Tabela II</vt:lpstr>
      <vt:lpstr>Tabela III</vt:lpstr>
      <vt:lpstr>Tabela IIIa</vt:lpstr>
      <vt:lpstr>Tabela IV</vt:lpstr>
      <vt:lpstr>Tabela V</vt:lpstr>
      <vt:lpstr>Tabela VI</vt:lpstr>
      <vt:lpstr>tbl1Protok</vt:lpstr>
      <vt:lpstr>tbl1b_zk_opc_osn</vt:lpstr>
      <vt:lpstr>tbl2_kvalitet_rada</vt:lpstr>
      <vt:lpstr>tbl II</vt:lpstr>
      <vt:lpstr>tblIIIa</vt:lpstr>
      <vt:lpstr>tbl4InicAkt</vt:lpstr>
      <vt:lpstr>tbl10_ust_sud</vt:lpstr>
      <vt:lpstr>'Tabela I'!Print_Area</vt:lpstr>
      <vt:lpstr>'Tabela Ia'!Print_Area</vt:lpstr>
      <vt:lpstr>'Tabela II'!Print_Area</vt:lpstr>
      <vt:lpstr>'Tabela III'!Print_Area</vt:lpstr>
      <vt:lpstr>'Tabela IIIa'!Print_Area</vt:lpstr>
      <vt:lpstr>'Tabela IV'!Print_Area</vt:lpstr>
      <vt:lpstr>'Tabela V'!Print_Area</vt:lpstr>
      <vt:lpstr>'Tabela VI'!Print_Area</vt:lpstr>
      <vt:lpstr>'tbl II'!Print_Area</vt:lpstr>
      <vt:lpstr>tblIIIa!Print_Area</vt:lpstr>
      <vt:lpstr>Uputstvo!Print_Area</vt:lpstr>
    </vt:vector>
  </TitlesOfParts>
  <Company>VSTV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Radinka Lucic</dc:creator>
  <cp:lastModifiedBy>korisnik</cp:lastModifiedBy>
  <cp:lastPrinted>2018-01-24T07:30:04Z</cp:lastPrinted>
  <dcterms:created xsi:type="dcterms:W3CDTF">2005-11-18T09:59:06Z</dcterms:created>
  <dcterms:modified xsi:type="dcterms:W3CDTF">2018-01-25T07:01:08Z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176fdec4-6084-45ea-afe6-15f90bc040e9</vt:lpwstr>
  </property>
  <property fmtid="{D5CDD505-2E9C-101B-9397-08002B2CF9AE}" pid="3" name="Internal">
    <vt:lpwstr>TITUS_3</vt:lpwstr>
  </property>
</Properties>
</file>